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 codeName="{61638066-69CD-5DBD-CD94-FFEC8A4DF15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louded\Desktop\Lezioni BP, Budget Cassa, Crisi e Book Cooking\Business Plan\Rev11 giugno2018\"/>
    </mc:Choice>
  </mc:AlternateContent>
  <xr:revisionPtr revIDLastSave="0" documentId="13_ncr:1_{DC3FBB22-363B-4829-B2A6-348BAF67CCCD}" xr6:coauthVersionLast="33" xr6:coauthVersionMax="33" xr10:uidLastSave="{00000000-0000-0000-0000-000000000000}"/>
  <bookViews>
    <workbookView xWindow="0" yWindow="0" windowWidth="25602" windowHeight="10548" xr2:uid="{00000000-000D-0000-FFFF-FFFF00000000}"/>
  </bookViews>
  <sheets>
    <sheet name="Fasi 1-5" sheetId="1" r:id="rId1"/>
    <sheet name="IVA" sheetId="9" r:id="rId2"/>
    <sheet name="Fase 6" sheetId="2" r:id="rId3"/>
    <sheet name="Fase 7-7c" sheetId="3" r:id="rId4"/>
    <sheet name="Fase 7b" sheetId="8" r:id="rId5"/>
    <sheet name="Fase 8" sheetId="7" r:id="rId6"/>
    <sheet name="Fase 9" sheetId="4" r:id="rId7"/>
    <sheet name="Fase 10" sheetId="5" r:id="rId8"/>
  </sheets>
  <calcPr calcId="179017" iterate="1" iterateCount="10000" iterateDelta="1E-8"/>
</workbook>
</file>

<file path=xl/calcChain.xml><?xml version="1.0" encoding="utf-8"?>
<calcChain xmlns="http://schemas.openxmlformats.org/spreadsheetml/2006/main">
  <c r="G11" i="7" l="1"/>
  <c r="D31" i="1" l="1"/>
  <c r="D39" i="1" l="1"/>
  <c r="C34" i="1"/>
  <c r="D33" i="1"/>
  <c r="C33" i="1"/>
  <c r="D32" i="1"/>
  <c r="C32" i="1"/>
  <c r="C31" i="1"/>
  <c r="D34" i="1" l="1"/>
  <c r="D35" i="1" l="1"/>
  <c r="C3" i="9" l="1"/>
  <c r="C12" i="7" l="1"/>
  <c r="C11" i="7"/>
  <c r="C10" i="7"/>
  <c r="C14" i="7"/>
  <c r="C9" i="7"/>
  <c r="C5" i="7"/>
  <c r="C6" i="7"/>
  <c r="C7" i="7"/>
  <c r="C4" i="7"/>
  <c r="E5" i="1"/>
  <c r="D6" i="1"/>
  <c r="C14" i="3"/>
  <c r="C15" i="3"/>
  <c r="C16" i="3"/>
  <c r="C17" i="3"/>
  <c r="C13" i="3"/>
  <c r="C8" i="3"/>
  <c r="C9" i="3"/>
  <c r="C10" i="3"/>
  <c r="C7" i="3"/>
  <c r="C19" i="8" l="1"/>
  <c r="E4" i="1"/>
  <c r="E3" i="1"/>
  <c r="E2" i="1"/>
  <c r="D17" i="1"/>
  <c r="D25" i="1"/>
  <c r="D3" i="7" l="1"/>
  <c r="E6" i="1"/>
  <c r="D3" i="5"/>
  <c r="D26" i="1"/>
  <c r="D40" i="1" s="1"/>
  <c r="E49" i="1" s="1"/>
  <c r="D15" i="4" l="1"/>
  <c r="C16" i="8"/>
  <c r="D2" i="5"/>
  <c r="D4" i="5" l="1"/>
  <c r="E38" i="1" l="1"/>
  <c r="F38" i="1" s="1"/>
  <c r="C9" i="9" l="1"/>
  <c r="D9" i="9" s="1"/>
  <c r="E9" i="9" s="1"/>
  <c r="F9" i="9" s="1"/>
  <c r="G9" i="9" s="1"/>
  <c r="H9" i="9" s="1"/>
  <c r="I9" i="9" s="1"/>
  <c r="J9" i="9" s="1"/>
  <c r="K9" i="9" s="1"/>
  <c r="L9" i="9" s="1"/>
  <c r="M9" i="9" s="1"/>
  <c r="N9" i="9" s="1"/>
  <c r="D64" i="1"/>
  <c r="C8" i="9" l="1"/>
  <c r="D8" i="9" l="1"/>
  <c r="E8" i="9" s="1"/>
  <c r="F8" i="9" s="1"/>
  <c r="G8" i="9" s="1"/>
  <c r="H8" i="9" s="1"/>
  <c r="I8" i="9" s="1"/>
  <c r="J8" i="9" s="1"/>
  <c r="K8" i="9" s="1"/>
  <c r="L8" i="9" s="1"/>
  <c r="M8" i="9" s="1"/>
  <c r="N8" i="9" s="1"/>
  <c r="C11" i="9"/>
  <c r="D11" i="9" l="1"/>
  <c r="E11" i="9" s="1"/>
  <c r="F11" i="9" s="1"/>
  <c r="G11" i="9" s="1"/>
  <c r="H11" i="9" s="1"/>
  <c r="I11" i="9" s="1"/>
  <c r="J11" i="9" s="1"/>
  <c r="K11" i="9" s="1"/>
  <c r="L11" i="9" s="1"/>
  <c r="M11" i="9" s="1"/>
  <c r="N11" i="9" s="1"/>
  <c r="C11" i="8" s="1"/>
  <c r="C23" i="8" s="1"/>
  <c r="C25" i="8" s="1"/>
  <c r="C27" i="8" s="1"/>
  <c r="E44" i="1" s="1"/>
  <c r="F44" i="1" s="1"/>
  <c r="D9" i="7" l="1"/>
  <c r="D9" i="4" s="1"/>
  <c r="D17" i="4" s="1"/>
  <c r="D5" i="5"/>
  <c r="C29" i="8"/>
  <c r="D15" i="7" l="1"/>
  <c r="G3" i="7" l="1"/>
  <c r="D31" i="4" l="1"/>
  <c r="D6" i="5"/>
  <c r="G15" i="7"/>
  <c r="D23" i="4" l="1"/>
  <c r="D37" i="4"/>
</calcChain>
</file>

<file path=xl/sharedStrings.xml><?xml version="1.0" encoding="utf-8"?>
<sst xmlns="http://schemas.openxmlformats.org/spreadsheetml/2006/main" count="205" uniqueCount="172">
  <si>
    <t>Piano Investimenti</t>
  </si>
  <si>
    <t>Brevetti</t>
  </si>
  <si>
    <t>Ammortamenti Annui</t>
  </si>
  <si>
    <t>Costi Fissi Industriali</t>
  </si>
  <si>
    <t>Costo del lavoro</t>
  </si>
  <si>
    <t>Utenze</t>
  </si>
  <si>
    <t>Manutenzioni</t>
  </si>
  <si>
    <t>Imballaggi</t>
  </si>
  <si>
    <t>Consulenze</t>
  </si>
  <si>
    <t>Provvigioni</t>
  </si>
  <si>
    <t>Totale</t>
  </si>
  <si>
    <t>Uscite Finanziarie Fisse</t>
  </si>
  <si>
    <t>Costi Fissi</t>
  </si>
  <si>
    <t>Finanziamento Piano Investimenti</t>
  </si>
  <si>
    <t>Somma Flussi in Uscita</t>
  </si>
  <si>
    <t>Break Even Finanziario</t>
  </si>
  <si>
    <t>Fatturato</t>
  </si>
  <si>
    <t>Crediti V/Clienti</t>
  </si>
  <si>
    <t>Magazzino P. Finito</t>
  </si>
  <si>
    <t>Debiti V/Fornitori</t>
  </si>
  <si>
    <t>Stima CCNC Attivo</t>
  </si>
  <si>
    <t>Stima CCNC Passivo</t>
  </si>
  <si>
    <t>CCNC</t>
  </si>
  <si>
    <t>Attivo Immobilizzato</t>
  </si>
  <si>
    <t>Totale Investimenti</t>
  </si>
  <si>
    <t>Equity</t>
  </si>
  <si>
    <t>Totale Coperture</t>
  </si>
  <si>
    <t>Costi Variabili</t>
  </si>
  <si>
    <t>Ammortamenti</t>
  </si>
  <si>
    <t>Interessi passivi a breve</t>
  </si>
  <si>
    <t>Interessi passivi a lungo</t>
  </si>
  <si>
    <t>Utile Ante Imposte</t>
  </si>
  <si>
    <t>Imposte</t>
  </si>
  <si>
    <t>Utile Netto</t>
  </si>
  <si>
    <t>Impianti</t>
  </si>
  <si>
    <t>Attrezzature</t>
  </si>
  <si>
    <t>Importo</t>
  </si>
  <si>
    <t>Assicurazioni</t>
  </si>
  <si>
    <t>Costi Variabili Unitari</t>
  </si>
  <si>
    <t>Ricavo per Metro Tessuto Greggio</t>
  </si>
  <si>
    <t>Costo del Filato</t>
  </si>
  <si>
    <t>Costo dell'energia</t>
  </si>
  <si>
    <t>Tot. Costi Variabili</t>
  </si>
  <si>
    <t>M.d.C. Unitario</t>
  </si>
  <si>
    <t>Incidenza sul prezzo di vendita</t>
  </si>
  <si>
    <t>Rata</t>
  </si>
  <si>
    <t>Interessi</t>
  </si>
  <si>
    <t>Quota Capitale</t>
  </si>
  <si>
    <t>Magazzino Mat. Prima</t>
  </si>
  <si>
    <t>Costi Fissi Operativi</t>
  </si>
  <si>
    <t>Fatturato Giornaliero</t>
  </si>
  <si>
    <t>Fatturato/365</t>
  </si>
  <si>
    <t>Acquisti M.P. Giornalieri</t>
  </si>
  <si>
    <t>Costo del Venduto Giornaliero</t>
  </si>
  <si>
    <t>Acquisti Giornalieri</t>
  </si>
  <si>
    <t>Capitale Circolante</t>
  </si>
  <si>
    <t>Pos. Finanziaria Netta a M/L</t>
  </si>
  <si>
    <t>Pos. Finanziaria Netta a Breve</t>
  </si>
  <si>
    <t>Posizione Finanziaria Netta</t>
  </si>
  <si>
    <t>Mezzi Propri</t>
  </si>
  <si>
    <t>Posizione Tributaria Netta</t>
  </si>
  <si>
    <t>EBITDA/MOL</t>
  </si>
  <si>
    <t>EBIT/Red.Operativo</t>
  </si>
  <si>
    <t>Finanziamento (7 anni, 5%)</t>
  </si>
  <si>
    <t>Investimenti e Coperture al Momento 1</t>
  </si>
  <si>
    <t>EBITDA/M.O.L.</t>
  </si>
  <si>
    <t>CCNC Iniziale</t>
  </si>
  <si>
    <t>CCNC Finale</t>
  </si>
  <si>
    <t>Variazione Circolante</t>
  </si>
  <si>
    <t>CASH FLOW OPERATIVO</t>
  </si>
  <si>
    <t>Investimenti Iniziali</t>
  </si>
  <si>
    <t>Investimenti Finali</t>
  </si>
  <si>
    <t>Investimenti a patrimonio</t>
  </si>
  <si>
    <t>Flusso di Cassa per investimenti</t>
  </si>
  <si>
    <t>CASH FLOW DISPONIBILE</t>
  </si>
  <si>
    <t>Interessi Passivi netti</t>
  </si>
  <si>
    <t>PFN Iniziale</t>
  </si>
  <si>
    <t>PFN Finale</t>
  </si>
  <si>
    <t>Variazione dell'indebitamento finanziario</t>
  </si>
  <si>
    <t>Cash Flow per il servizio del debito</t>
  </si>
  <si>
    <t>Cash Flow per la gestione straordinaria</t>
  </si>
  <si>
    <t>Imposte d'esercizio</t>
  </si>
  <si>
    <t>PTN Iniziale</t>
  </si>
  <si>
    <t>PTN Finale</t>
  </si>
  <si>
    <t>Variazione debiti fiscali</t>
  </si>
  <si>
    <t>Cash Flow Fiscale</t>
  </si>
  <si>
    <t>Utile</t>
  </si>
  <si>
    <t>Equity Iniziale</t>
  </si>
  <si>
    <t>Equity Finale</t>
  </si>
  <si>
    <t>Variazione dei mezzi propri</t>
  </si>
  <si>
    <t>CASH FLOW PER LA PROPRIETA'</t>
  </si>
  <si>
    <t>MdC</t>
  </si>
  <si>
    <t>PFN</t>
  </si>
  <si>
    <t>Interessi Passivi</t>
  </si>
  <si>
    <t>Fase 1</t>
  </si>
  <si>
    <t>Fase 2</t>
  </si>
  <si>
    <t>Fase 3</t>
  </si>
  <si>
    <t>Fase 4</t>
  </si>
  <si>
    <t>gg</t>
  </si>
  <si>
    <t>Fase 5</t>
  </si>
  <si>
    <t>Stima primo break even</t>
  </si>
  <si>
    <t>Fase 6</t>
  </si>
  <si>
    <t>Fase 7a</t>
  </si>
  <si>
    <t>Fase 7b</t>
  </si>
  <si>
    <t>Fase 7c</t>
  </si>
  <si>
    <t>Interessi Passivi a breve (Fase 7b)</t>
  </si>
  <si>
    <t>su PFN a Breve Iniziale</t>
  </si>
  <si>
    <t>Fase 8</t>
  </si>
  <si>
    <t>Fase 10</t>
  </si>
  <si>
    <t>Fase 9</t>
  </si>
  <si>
    <t>Rendiconto Finanziario (Determ. Cash Flow)</t>
  </si>
  <si>
    <t>1° Finanziamento</t>
  </si>
  <si>
    <t>2° Finanziamento</t>
  </si>
  <si>
    <t>Autocarri</t>
  </si>
  <si>
    <t>Finanziamento (4 anni, 5%)</t>
  </si>
  <si>
    <t>Investimenti e Coperture al Momento 2</t>
  </si>
  <si>
    <t>Acconto = 100% Imposte Anno 1</t>
  </si>
  <si>
    <t>Proxy PFN Finale</t>
  </si>
  <si>
    <t>Mol</t>
  </si>
  <si>
    <t>Cash Flow operativo</t>
  </si>
  <si>
    <t>Flussi di Cassa</t>
  </si>
  <si>
    <t>Investimenti Netti Iniziali</t>
  </si>
  <si>
    <t>Investimenti Netti Finali</t>
  </si>
  <si>
    <t>Delta Investimenti</t>
  </si>
  <si>
    <t>Delta CCNC</t>
  </si>
  <si>
    <t>Flusso per Investimenti</t>
  </si>
  <si>
    <t>A</t>
  </si>
  <si>
    <t>B</t>
  </si>
  <si>
    <t>Flusso per Debito a Medio Lungo</t>
  </si>
  <si>
    <t>Erogazioni a medio lungo</t>
  </si>
  <si>
    <t>Flusso netto debito a M/L</t>
  </si>
  <si>
    <t>C</t>
  </si>
  <si>
    <t>D</t>
  </si>
  <si>
    <t>Flussi in uscita</t>
  </si>
  <si>
    <t>2 = A+B+C+D</t>
  </si>
  <si>
    <t>1+2</t>
  </si>
  <si>
    <t>Oneri Finanziari</t>
  </si>
  <si>
    <t>PFN a Breve Finale pre Oneri Finanziari</t>
  </si>
  <si>
    <t>PFN a Breve Finale post Oneri Finanziari</t>
  </si>
  <si>
    <t>(si veda foglio dedicato)</t>
  </si>
  <si>
    <t>E</t>
  </si>
  <si>
    <t>Flusso Equity</t>
  </si>
  <si>
    <t>Flusso Fiscale</t>
  </si>
  <si>
    <t>Imposte Anno 1</t>
  </si>
  <si>
    <t>Momento 0</t>
  </si>
  <si>
    <t>Iva su Investimenti</t>
  </si>
  <si>
    <t>a Credito</t>
  </si>
  <si>
    <t>Sviluppo Iva Mensile</t>
  </si>
  <si>
    <t>Credito</t>
  </si>
  <si>
    <t>Debito</t>
  </si>
  <si>
    <t>Saldo a Credito</t>
  </si>
  <si>
    <t>Credito Anno 1</t>
  </si>
  <si>
    <t>Credito Iva</t>
  </si>
  <si>
    <t>Conto Economico al Momento 2</t>
  </si>
  <si>
    <t>Valore della Produzione</t>
  </si>
  <si>
    <t>Incidenza su magazzino M.P.</t>
  </si>
  <si>
    <t>Incidenza su 100%</t>
  </si>
  <si>
    <t>Variazione magazzino P.F.</t>
  </si>
  <si>
    <t>Variazione magazzino M.P.</t>
  </si>
  <si>
    <t>Anno 2</t>
  </si>
  <si>
    <t>Aliquota Iva in vigore</t>
  </si>
  <si>
    <t>Utile dell'esercizio</t>
  </si>
  <si>
    <t>Fase 3b-3c</t>
  </si>
  <si>
    <t>Margine di Produzione</t>
  </si>
  <si>
    <t>Costo Industriale pieno per Metro T.G.</t>
  </si>
  <si>
    <t>M.d.P. Unitario</t>
  </si>
  <si>
    <t xml:space="preserve">PESI </t>
  </si>
  <si>
    <t>Ponderazione Margini per calcolo Valore della Produzione di Break Even</t>
  </si>
  <si>
    <t>M.d.c. Ponderato</t>
  </si>
  <si>
    <t>Nuovo Investimento</t>
  </si>
  <si>
    <t>IRES</t>
  </si>
  <si>
    <t>IRAP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</si>
</sst>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_-;\-* #,##0_-;_-* &quot;-&quot;??_-;_-@_-"/>
    <numFmt numFmtId="166" formatCode="0.0000%"/>
    <numFmt numFmtId="167" formatCode="0.000%"/>
    <numFmt numFmtId="168" formatCode="_-&quot;€&quot;\ * #,##0.0000_-;\-&quot;€&quot;\ * #,##0.0000_-;_-&quot;€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164" fontId="0" fillId="0" borderId="0" xfId="0" applyNumberFormat="1"/>
    <xf numFmtId="44" fontId="1" fillId="0" borderId="0" xfId="2" applyFont="1"/>
    <xf numFmtId="0" fontId="2" fillId="0" borderId="0" xfId="0" applyFont="1"/>
    <xf numFmtId="164" fontId="2" fillId="2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44" fontId="1" fillId="5" borderId="0" xfId="2" applyFont="1" applyFill="1"/>
    <xf numFmtId="0" fontId="2" fillId="5" borderId="0" xfId="0" applyFont="1" applyFill="1"/>
    <xf numFmtId="164" fontId="2" fillId="5" borderId="0" xfId="0" applyNumberFormat="1" applyFont="1" applyFill="1"/>
    <xf numFmtId="0" fontId="2" fillId="2" borderId="0" xfId="0" applyFont="1" applyFill="1"/>
    <xf numFmtId="0" fontId="2" fillId="3" borderId="0" xfId="0" applyFont="1" applyFill="1"/>
    <xf numFmtId="0" fontId="0" fillId="6" borderId="0" xfId="0" applyFill="1"/>
    <xf numFmtId="10" fontId="1" fillId="5" borderId="0" xfId="1" applyNumberFormat="1" applyFont="1" applyFill="1"/>
    <xf numFmtId="10" fontId="2" fillId="5" borderId="0" xfId="1" applyNumberFormat="1" applyFont="1" applyFill="1"/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/>
    <xf numFmtId="164" fontId="2" fillId="10" borderId="0" xfId="0" applyNumberFormat="1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5" borderId="0" xfId="0" applyFont="1" applyFill="1" applyAlignment="1">
      <alignment horizontal="right"/>
    </xf>
    <xf numFmtId="164" fontId="0" fillId="5" borderId="0" xfId="0" applyNumberFormat="1" applyFont="1" applyFill="1"/>
    <xf numFmtId="0" fontId="2" fillId="9" borderId="0" xfId="0" applyFont="1" applyFill="1" applyAlignment="1">
      <alignment horizontal="right"/>
    </xf>
    <xf numFmtId="0" fontId="0" fillId="9" borderId="0" xfId="0" applyFill="1"/>
    <xf numFmtId="0" fontId="2" fillId="11" borderId="0" xfId="0" applyFont="1" applyFill="1" applyAlignment="1">
      <alignment horizontal="right"/>
    </xf>
    <xf numFmtId="0" fontId="2" fillId="11" borderId="0" xfId="0" applyFont="1" applyFill="1"/>
    <xf numFmtId="0" fontId="0" fillId="13" borderId="0" xfId="0" applyFill="1"/>
    <xf numFmtId="0" fontId="0" fillId="14" borderId="0" xfId="0" applyFill="1"/>
    <xf numFmtId="0" fontId="2" fillId="13" borderId="0" xfId="0" applyFont="1" applyFill="1"/>
    <xf numFmtId="0" fontId="0" fillId="12" borderId="0" xfId="0" applyFill="1"/>
    <xf numFmtId="0" fontId="0" fillId="15" borderId="0" xfId="0" applyFill="1"/>
    <xf numFmtId="0" fontId="4" fillId="0" borderId="0" xfId="0" applyFont="1"/>
    <xf numFmtId="44" fontId="2" fillId="5" borderId="0" xfId="2" applyFont="1" applyFill="1"/>
    <xf numFmtId="44" fontId="2" fillId="8" borderId="0" xfId="2" applyFont="1" applyFill="1"/>
    <xf numFmtId="0" fontId="0" fillId="5" borderId="0" xfId="0" applyFont="1" applyFill="1"/>
    <xf numFmtId="44" fontId="0" fillId="5" borderId="0" xfId="2" applyFont="1" applyFill="1"/>
    <xf numFmtId="44" fontId="2" fillId="13" borderId="0" xfId="2" applyFont="1" applyFill="1"/>
    <xf numFmtId="0" fontId="2" fillId="16" borderId="0" xfId="0" applyFont="1" applyFill="1"/>
    <xf numFmtId="44" fontId="2" fillId="16" borderId="0" xfId="2" applyFont="1" applyFill="1"/>
    <xf numFmtId="44" fontId="2" fillId="9" borderId="0" xfId="2" applyFont="1" applyFill="1"/>
    <xf numFmtId="10" fontId="2" fillId="10" borderId="0" xfId="0" applyNumberFormat="1" applyFont="1" applyFill="1" applyAlignment="1">
      <alignment horizontal="center"/>
    </xf>
    <xf numFmtId="44" fontId="2" fillId="10" borderId="0" xfId="2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14" borderId="0" xfId="0" applyFont="1" applyFill="1"/>
    <xf numFmtId="0" fontId="2" fillId="5" borderId="0" xfId="0" applyFont="1" applyFill="1" applyAlignment="1">
      <alignment horizontal="left"/>
    </xf>
    <xf numFmtId="0" fontId="2" fillId="15" borderId="0" xfId="0" applyFont="1" applyFill="1"/>
    <xf numFmtId="0" fontId="2" fillId="12" borderId="0" xfId="0" applyFont="1" applyFill="1"/>
    <xf numFmtId="0" fontId="0" fillId="5" borderId="0" xfId="0" applyFill="1" applyBorder="1"/>
    <xf numFmtId="0" fontId="2" fillId="5" borderId="0" xfId="0" applyFont="1" applyFill="1" applyBorder="1"/>
    <xf numFmtId="44" fontId="2" fillId="5" borderId="0" xfId="2" applyFont="1" applyFill="1" applyBorder="1"/>
    <xf numFmtId="0" fontId="8" fillId="5" borderId="0" xfId="0" applyFont="1" applyFill="1"/>
    <xf numFmtId="10" fontId="0" fillId="5" borderId="0" xfId="0" applyNumberFormat="1" applyFill="1"/>
    <xf numFmtId="8" fontId="0" fillId="5" borderId="0" xfId="0" applyNumberFormat="1" applyFill="1"/>
    <xf numFmtId="0" fontId="4" fillId="5" borderId="0" xfId="0" applyFont="1" applyFill="1"/>
    <xf numFmtId="9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4" fillId="18" borderId="0" xfId="0" applyFont="1" applyFill="1"/>
    <xf numFmtId="44" fontId="4" fillId="18" borderId="0" xfId="2" applyFont="1" applyFill="1"/>
    <xf numFmtId="3" fontId="0" fillId="5" borderId="0" xfId="0" applyNumberFormat="1" applyFill="1"/>
    <xf numFmtId="44" fontId="0" fillId="5" borderId="0" xfId="0" applyNumberFormat="1" applyFill="1"/>
    <xf numFmtId="44" fontId="2" fillId="5" borderId="0" xfId="0" applyNumberFormat="1" applyFont="1" applyFill="1"/>
    <xf numFmtId="0" fontId="4" fillId="7" borderId="0" xfId="0" applyFont="1" applyFill="1"/>
    <xf numFmtId="0" fontId="0" fillId="7" borderId="0" xfId="0" applyFill="1"/>
    <xf numFmtId="0" fontId="9" fillId="5" borderId="0" xfId="0" applyFont="1" applyFill="1"/>
    <xf numFmtId="0" fontId="0" fillId="5" borderId="0" xfId="0" applyFill="1" applyAlignment="1">
      <alignment horizontal="right"/>
    </xf>
    <xf numFmtId="164" fontId="0" fillId="0" borderId="0" xfId="0" applyNumberFormat="1" applyFill="1"/>
    <xf numFmtId="0" fontId="3" fillId="5" borderId="0" xfId="0" applyFont="1" applyFill="1"/>
    <xf numFmtId="44" fontId="2" fillId="5" borderId="0" xfId="2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5" fontId="0" fillId="5" borderId="0" xfId="3" applyNumberFormat="1" applyFont="1" applyFill="1"/>
    <xf numFmtId="165" fontId="1" fillId="5" borderId="0" xfId="3" applyNumberFormat="1" applyFont="1" applyFill="1"/>
    <xf numFmtId="44" fontId="0" fillId="0" borderId="0" xfId="2" applyFont="1"/>
    <xf numFmtId="44" fontId="8" fillId="5" borderId="0" xfId="2" applyFont="1" applyFill="1"/>
    <xf numFmtId="164" fontId="8" fillId="5" borderId="0" xfId="0" applyNumberFormat="1" applyFont="1" applyFill="1"/>
    <xf numFmtId="0" fontId="0" fillId="0" borderId="0" xfId="0"/>
    <xf numFmtId="0" fontId="0" fillId="5" borderId="0" xfId="0" applyFill="1"/>
    <xf numFmtId="44" fontId="1" fillId="5" borderId="0" xfId="2" applyFont="1" applyFill="1"/>
    <xf numFmtId="0" fontId="2" fillId="5" borderId="0" xfId="0" applyFont="1" applyFill="1"/>
    <xf numFmtId="10" fontId="2" fillId="5" borderId="0" xfId="1" applyNumberFormat="1" applyFont="1" applyFill="1"/>
    <xf numFmtId="44" fontId="2" fillId="5" borderId="0" xfId="2" applyFont="1" applyFill="1"/>
    <xf numFmtId="0" fontId="4" fillId="16" borderId="0" xfId="0" applyFont="1" applyFill="1"/>
    <xf numFmtId="44" fontId="4" fillId="16" borderId="0" xfId="2" applyFont="1" applyFill="1"/>
    <xf numFmtId="44" fontId="0" fillId="5" borderId="0" xfId="0" applyNumberFormat="1" applyFill="1"/>
    <xf numFmtId="9" fontId="0" fillId="5" borderId="0" xfId="1" applyFont="1" applyFill="1"/>
    <xf numFmtId="10" fontId="1" fillId="5" borderId="0" xfId="2" applyNumberFormat="1" applyFont="1" applyFill="1"/>
    <xf numFmtId="10" fontId="2" fillId="5" borderId="0" xfId="0" applyNumberFormat="1" applyFont="1" applyFill="1"/>
    <xf numFmtId="166" fontId="0" fillId="5" borderId="0" xfId="1" applyNumberFormat="1" applyFont="1" applyFill="1"/>
    <xf numFmtId="9" fontId="2" fillId="5" borderId="0" xfId="2" applyNumberFormat="1" applyFont="1" applyFill="1" applyAlignment="1">
      <alignment horizontal="center"/>
    </xf>
    <xf numFmtId="167" fontId="8" fillId="5" borderId="0" xfId="1" applyNumberFormat="1" applyFont="1" applyFill="1" applyAlignment="1">
      <alignment horizontal="center"/>
    </xf>
    <xf numFmtId="168" fontId="2" fillId="5" borderId="0" xfId="2" applyNumberFormat="1" applyFont="1" applyFill="1"/>
    <xf numFmtId="0" fontId="0" fillId="5" borderId="0" xfId="0" applyFont="1" applyFill="1" applyAlignment="1">
      <alignment horizontal="right"/>
    </xf>
    <xf numFmtId="0" fontId="2" fillId="19" borderId="0" xfId="0" applyFont="1" applyFill="1"/>
    <xf numFmtId="164" fontId="0" fillId="19" borderId="0" xfId="0" applyNumberFormat="1" applyFill="1"/>
    <xf numFmtId="164" fontId="2" fillId="19" borderId="0" xfId="0" applyNumberFormat="1" applyFont="1" applyFill="1"/>
    <xf numFmtId="0" fontId="0" fillId="14" borderId="0" xfId="0" applyFill="1" applyAlignment="1">
      <alignment horizontal="center"/>
    </xf>
    <xf numFmtId="10" fontId="2" fillId="5" borderId="0" xfId="1" applyNumberFormat="1" applyFont="1" applyFill="1" applyAlignment="1">
      <alignment horizontal="right"/>
    </xf>
    <xf numFmtId="10" fontId="8" fillId="5" borderId="0" xfId="1" applyNumberFormat="1" applyFont="1" applyFill="1" applyAlignment="1">
      <alignment horizontal="right"/>
    </xf>
    <xf numFmtId="164" fontId="2" fillId="0" borderId="0" xfId="0" applyNumberFormat="1" applyFont="1" applyAlignment="1">
      <alignment horizontal="center"/>
    </xf>
    <xf numFmtId="10" fontId="0" fillId="5" borderId="0" xfId="1" applyNumberFormat="1" applyFont="1" applyFill="1"/>
    <xf numFmtId="10" fontId="0" fillId="0" borderId="0" xfId="1" applyNumberFormat="1" applyFont="1"/>
    <xf numFmtId="44" fontId="2" fillId="5" borderId="0" xfId="2" applyFont="1" applyFill="1" applyAlignment="1">
      <alignment horizontal="right"/>
    </xf>
    <xf numFmtId="44" fontId="0" fillId="5" borderId="0" xfId="0" applyNumberFormat="1" applyFont="1" applyFill="1" applyAlignment="1">
      <alignment horizontal="right"/>
    </xf>
    <xf numFmtId="10" fontId="8" fillId="5" borderId="0" xfId="1" applyNumberFormat="1" applyFont="1" applyFill="1"/>
    <xf numFmtId="167" fontId="2" fillId="5" borderId="0" xfId="1" applyNumberFormat="1" applyFont="1" applyFill="1"/>
    <xf numFmtId="0" fontId="0" fillId="5" borderId="0" xfId="0" applyFill="1" applyAlignment="1">
      <alignment horizontal="center"/>
    </xf>
    <xf numFmtId="0" fontId="0" fillId="5" borderId="0" xfId="2" applyNumberFormat="1" applyFont="1" applyFill="1"/>
    <xf numFmtId="0" fontId="2" fillId="5" borderId="0" xfId="2" applyNumberFormat="1" applyFont="1" applyFill="1"/>
    <xf numFmtId="43" fontId="0" fillId="5" borderId="0" xfId="2" applyNumberFormat="1" applyFont="1" applyFill="1"/>
    <xf numFmtId="0" fontId="2" fillId="0" borderId="0" xfId="2" applyNumberFormat="1" applyFont="1"/>
    <xf numFmtId="0" fontId="1" fillId="5" borderId="0" xfId="2" applyNumberFormat="1" applyFont="1" applyFill="1"/>
    <xf numFmtId="0" fontId="0" fillId="5" borderId="0" xfId="0" applyFont="1" applyFill="1" applyBorder="1"/>
    <xf numFmtId="0" fontId="0" fillId="0" borderId="0" xfId="0" applyFont="1" applyBorder="1"/>
    <xf numFmtId="0" fontId="5" fillId="5" borderId="0" xfId="0" applyFont="1" applyFill="1" applyBorder="1"/>
    <xf numFmtId="14" fontId="5" fillId="5" borderId="0" xfId="0" applyNumberFormat="1" applyFont="1" applyFill="1" applyBorder="1" applyAlignment="1">
      <alignment horizontal="center"/>
    </xf>
    <xf numFmtId="0" fontId="6" fillId="5" borderId="0" xfId="0" applyFont="1" applyFill="1" applyBorder="1"/>
    <xf numFmtId="3" fontId="6" fillId="5" borderId="0" xfId="0" applyNumberFormat="1" applyFont="1" applyFill="1" applyBorder="1"/>
    <xf numFmtId="3" fontId="5" fillId="5" borderId="0" xfId="0" applyNumberFormat="1" applyFont="1" applyFill="1" applyBorder="1"/>
    <xf numFmtId="0" fontId="2" fillId="5" borderId="0" xfId="0" applyFont="1" applyFill="1" applyBorder="1" applyAlignment="1">
      <alignment horizontal="center"/>
    </xf>
    <xf numFmtId="0" fontId="7" fillId="19" borderId="0" xfId="0" applyFont="1" applyFill="1" applyBorder="1"/>
    <xf numFmtId="3" fontId="7" fillId="19" borderId="0" xfId="0" applyNumberFormat="1" applyFont="1" applyFill="1" applyBorder="1"/>
    <xf numFmtId="164" fontId="2" fillId="21" borderId="0" xfId="0" applyNumberFormat="1" applyFont="1" applyFill="1"/>
    <xf numFmtId="44" fontId="3" fillId="21" borderId="0" xfId="2" applyFont="1" applyFill="1"/>
    <xf numFmtId="10" fontId="1" fillId="21" borderId="0" xfId="1" applyNumberFormat="1" applyFont="1" applyFill="1"/>
    <xf numFmtId="10" fontId="2" fillId="21" borderId="0" xfId="1" applyNumberFormat="1" applyFont="1" applyFill="1"/>
    <xf numFmtId="10" fontId="8" fillId="21" borderId="0" xfId="1" applyNumberFormat="1" applyFont="1" applyFill="1"/>
    <xf numFmtId="10" fontId="0" fillId="21" borderId="0" xfId="1" applyNumberFormat="1" applyFont="1" applyFill="1" applyAlignment="1">
      <alignment horizontal="right"/>
    </xf>
    <xf numFmtId="10" fontId="2" fillId="21" borderId="0" xfId="1" applyNumberFormat="1" applyFont="1" applyFill="1" applyAlignment="1">
      <alignment horizontal="right"/>
    </xf>
    <xf numFmtId="10" fontId="8" fillId="21" borderId="0" xfId="1" applyNumberFormat="1" applyFont="1" applyFill="1" applyAlignment="1">
      <alignment horizontal="right"/>
    </xf>
    <xf numFmtId="10" fontId="1" fillId="21" borderId="0" xfId="2" applyNumberFormat="1" applyFont="1" applyFill="1"/>
    <xf numFmtId="10" fontId="2" fillId="21" borderId="0" xfId="0" applyNumberFormat="1" applyFont="1" applyFill="1"/>
    <xf numFmtId="164" fontId="0" fillId="21" borderId="0" xfId="0" applyNumberFormat="1" applyFont="1" applyFill="1"/>
    <xf numFmtId="164" fontId="0" fillId="21" borderId="0" xfId="0" applyNumberFormat="1" applyFill="1"/>
    <xf numFmtId="44" fontId="2" fillId="21" borderId="0" xfId="2" applyFont="1" applyFill="1"/>
    <xf numFmtId="44" fontId="1" fillId="21" borderId="0" xfId="2" applyFont="1" applyFill="1"/>
    <xf numFmtId="44" fontId="0" fillId="21" borderId="0" xfId="2" applyFont="1" applyFill="1"/>
    <xf numFmtId="44" fontId="0" fillId="21" borderId="0" xfId="0" applyNumberFormat="1" applyFill="1"/>
    <xf numFmtId="43" fontId="0" fillId="21" borderId="0" xfId="3" applyFont="1" applyFill="1"/>
    <xf numFmtId="3" fontId="6" fillId="21" borderId="0" xfId="0" applyNumberFormat="1" applyFont="1" applyFill="1" applyBorder="1"/>
    <xf numFmtId="3" fontId="5" fillId="21" borderId="0" xfId="0" applyNumberFormat="1" applyFont="1" applyFill="1" applyBorder="1"/>
    <xf numFmtId="0" fontId="2" fillId="5" borderId="0" xfId="0" applyFont="1" applyFill="1" applyAlignment="1">
      <alignment horizontal="left" wrapText="1"/>
    </xf>
    <xf numFmtId="0" fontId="4" fillId="1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0" borderId="0" xfId="0" applyFont="1" applyFill="1" applyBorder="1" applyAlignment="1">
      <alignment horizontal="center" vertical="center" wrapText="1"/>
    </xf>
  </cellXfs>
  <cellStyles count="4">
    <cellStyle name="Migliaia" xfId="3" builtinId="3"/>
    <cellStyle name="Normale" xfId="0" builtinId="0"/>
    <cellStyle name="Percentuale" xfId="1" builtinId="5"/>
    <cellStyle name="Valuta" xfId="2" builtinId="4"/>
  </cellStyles>
  <dxfs count="0"/>
  <tableStyles count="0" defaultTableStyle="TableStyleMedium9" defaultPivotStyle="PivotStyleLight16"/>
  <colors>
    <mruColors>
      <color rgb="FFCA90D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83820</xdr:colOff>
          <xdr:row>42</xdr:row>
          <xdr:rowOff>106680</xdr:rowOff>
        </xdr:from>
        <xdr:to>
          <xdr:col>7</xdr:col>
          <xdr:colOff>342900</xdr:colOff>
          <xdr:row>44</xdr:row>
          <xdr:rowOff>26670</xdr:rowOff>
        </xdr:to>
        <xdr:sp macro="" textlink="">
          <xdr:nvSpPr>
            <xdr:cNvPr id="2073" name="Butto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Interessi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83820</xdr:colOff>
          <xdr:row>36</xdr:row>
          <xdr:rowOff>144780</xdr:rowOff>
        </xdr:from>
        <xdr:to>
          <xdr:col>7</xdr:col>
          <xdr:colOff>342900</xdr:colOff>
          <xdr:row>38</xdr:row>
          <xdr:rowOff>0</xdr:rowOff>
        </xdr:to>
        <xdr:sp macro="" textlink="">
          <xdr:nvSpPr>
            <xdr:cNvPr id="2084" name="Button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Pesi Mdc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Q268"/>
  <sheetViews>
    <sheetView tabSelected="1" zoomScale="130" zoomScaleNormal="130" workbookViewId="0">
      <selection activeCell="D8" sqref="D8"/>
    </sheetView>
  </sheetViews>
  <sheetFormatPr defaultRowHeight="14.4" x14ac:dyDescent="0.55000000000000004"/>
  <cols>
    <col min="1" max="1" width="2.89453125" style="8" customWidth="1"/>
    <col min="2" max="2" width="22.62890625" customWidth="1"/>
    <col min="3" max="3" width="33.89453125" bestFit="1" customWidth="1"/>
    <col min="4" max="4" width="15" style="1" bestFit="1" customWidth="1"/>
    <col min="5" max="5" width="31.1015625" bestFit="1" customWidth="1"/>
    <col min="6" max="6" width="26.47265625" bestFit="1" customWidth="1"/>
    <col min="7" max="8" width="9.1015625" style="8"/>
    <col min="9" max="9" width="12.5234375" style="79" bestFit="1" customWidth="1"/>
    <col min="10" max="43" width="8.89453125" style="79"/>
  </cols>
  <sheetData>
    <row r="1" spans="2:6" x14ac:dyDescent="0.55000000000000004">
      <c r="B1" s="11" t="s">
        <v>94</v>
      </c>
      <c r="C1" s="6" t="s">
        <v>0</v>
      </c>
      <c r="D1" s="7" t="s">
        <v>36</v>
      </c>
      <c r="E1" s="6" t="s">
        <v>2</v>
      </c>
      <c r="F1" s="8"/>
    </row>
    <row r="2" spans="2:6" x14ac:dyDescent="0.55000000000000004">
      <c r="B2" s="8"/>
      <c r="C2" s="8" t="s">
        <v>1</v>
      </c>
      <c r="D2" s="9">
        <v>500000</v>
      </c>
      <c r="E2" s="10">
        <f>+D2/20</f>
        <v>25000</v>
      </c>
      <c r="F2" s="8"/>
    </row>
    <row r="3" spans="2:6" x14ac:dyDescent="0.55000000000000004">
      <c r="B3" s="8"/>
      <c r="C3" s="8" t="s">
        <v>34</v>
      </c>
      <c r="D3" s="9">
        <v>1000000</v>
      </c>
      <c r="E3" s="10">
        <f>+D3/10</f>
        <v>100000</v>
      </c>
      <c r="F3" s="8"/>
    </row>
    <row r="4" spans="2:6" x14ac:dyDescent="0.55000000000000004">
      <c r="B4" s="8"/>
      <c r="C4" s="8" t="s">
        <v>35</v>
      </c>
      <c r="D4" s="9">
        <v>800000</v>
      </c>
      <c r="E4" s="10">
        <f>+D4/12</f>
        <v>66666.666666666672</v>
      </c>
      <c r="F4" s="8"/>
    </row>
    <row r="5" spans="2:6" x14ac:dyDescent="0.55000000000000004">
      <c r="B5" s="54" t="s">
        <v>169</v>
      </c>
      <c r="C5" s="8" t="s">
        <v>113</v>
      </c>
      <c r="D5" s="9">
        <v>100000</v>
      </c>
      <c r="E5" s="10">
        <f>+D5/4</f>
        <v>25000</v>
      </c>
      <c r="F5" s="8"/>
    </row>
    <row r="6" spans="2:6" x14ac:dyDescent="0.55000000000000004">
      <c r="B6" s="8"/>
      <c r="C6" s="11" t="s">
        <v>10</v>
      </c>
      <c r="D6" s="12">
        <f>SUM(D2:D5)</f>
        <v>2400000</v>
      </c>
      <c r="E6" s="12">
        <f>SUM(E2:E5)</f>
        <v>216666.66666666669</v>
      </c>
      <c r="F6" s="9"/>
    </row>
    <row r="7" spans="2:6" x14ac:dyDescent="0.55000000000000004">
      <c r="B7" s="8"/>
      <c r="C7" s="20"/>
      <c r="D7" s="21" t="s">
        <v>45</v>
      </c>
      <c r="E7" s="21" t="s">
        <v>47</v>
      </c>
      <c r="F7" s="22" t="s">
        <v>46</v>
      </c>
    </row>
    <row r="8" spans="2:6" x14ac:dyDescent="0.55000000000000004">
      <c r="B8" s="11" t="s">
        <v>111</v>
      </c>
      <c r="C8" s="11" t="s">
        <v>63</v>
      </c>
      <c r="D8" s="124"/>
      <c r="E8" s="124"/>
      <c r="F8" s="125"/>
    </row>
    <row r="9" spans="2:6" x14ac:dyDescent="0.55000000000000004">
      <c r="B9" s="11" t="s">
        <v>112</v>
      </c>
      <c r="C9" s="11" t="s">
        <v>114</v>
      </c>
      <c r="D9" s="124"/>
      <c r="E9" s="124"/>
      <c r="F9" s="125"/>
    </row>
    <row r="10" spans="2:6" x14ac:dyDescent="0.55000000000000004">
      <c r="B10" s="8"/>
      <c r="C10" s="11"/>
      <c r="D10" s="12"/>
      <c r="E10" s="12"/>
    </row>
    <row r="11" spans="2:6" x14ac:dyDescent="0.55000000000000004">
      <c r="B11" s="11" t="s">
        <v>95</v>
      </c>
      <c r="C11" s="13" t="s">
        <v>3</v>
      </c>
      <c r="D11" s="4" t="s">
        <v>36</v>
      </c>
      <c r="E11" s="8"/>
      <c r="F11" s="8"/>
    </row>
    <row r="12" spans="2:6" x14ac:dyDescent="0.55000000000000004">
      <c r="B12" s="8"/>
      <c r="C12" s="8" t="s">
        <v>4</v>
      </c>
      <c r="D12" s="9">
        <v>220000</v>
      </c>
      <c r="E12" s="8"/>
      <c r="F12" s="8"/>
    </row>
    <row r="13" spans="2:6" x14ac:dyDescent="0.55000000000000004">
      <c r="B13" s="8"/>
      <c r="C13" s="8" t="s">
        <v>5</v>
      </c>
      <c r="D13" s="9">
        <v>12000</v>
      </c>
      <c r="E13" s="8"/>
      <c r="F13" s="8"/>
    </row>
    <row r="14" spans="2:6" x14ac:dyDescent="0.55000000000000004">
      <c r="B14" s="8"/>
      <c r="C14" s="8" t="s">
        <v>6</v>
      </c>
      <c r="D14" s="9">
        <v>55000</v>
      </c>
      <c r="E14" s="8"/>
      <c r="F14" s="8"/>
    </row>
    <row r="15" spans="2:6" x14ac:dyDescent="0.55000000000000004">
      <c r="B15" s="8"/>
      <c r="C15" s="8" t="s">
        <v>37</v>
      </c>
      <c r="D15" s="9">
        <v>25000</v>
      </c>
      <c r="E15" s="8"/>
      <c r="F15" s="8"/>
    </row>
    <row r="16" spans="2:6" x14ac:dyDescent="0.55000000000000004">
      <c r="B16" s="8"/>
      <c r="C16" s="8" t="s">
        <v>8</v>
      </c>
      <c r="D16" s="9">
        <v>28000</v>
      </c>
      <c r="E16" s="8"/>
      <c r="F16" s="8"/>
    </row>
    <row r="17" spans="1:43" x14ac:dyDescent="0.55000000000000004">
      <c r="B17" s="8"/>
      <c r="C17" s="11" t="s">
        <v>10</v>
      </c>
      <c r="D17" s="12">
        <f>SUM(D12:D16)</f>
        <v>340000</v>
      </c>
      <c r="E17" s="8"/>
      <c r="F17" s="8"/>
    </row>
    <row r="18" spans="1:43" x14ac:dyDescent="0.55000000000000004">
      <c r="B18" s="8"/>
      <c r="C18" s="11"/>
      <c r="D18" s="12"/>
      <c r="E18" s="8"/>
      <c r="F18" s="8"/>
    </row>
    <row r="19" spans="1:43" x14ac:dyDescent="0.55000000000000004">
      <c r="B19" s="11" t="s">
        <v>96</v>
      </c>
      <c r="C19" s="14" t="s">
        <v>38</v>
      </c>
      <c r="D19" s="5" t="s">
        <v>36</v>
      </c>
      <c r="E19" s="14" t="s">
        <v>44</v>
      </c>
      <c r="F19" s="81"/>
    </row>
    <row r="20" spans="1:43" x14ac:dyDescent="0.55000000000000004">
      <c r="B20" s="8"/>
      <c r="C20" s="11" t="s">
        <v>39</v>
      </c>
      <c r="D20" s="12">
        <v>3.5</v>
      </c>
      <c r="E20" s="15"/>
      <c r="F20" s="108"/>
    </row>
    <row r="21" spans="1:43" x14ac:dyDescent="0.55000000000000004">
      <c r="B21" s="8"/>
      <c r="C21" s="8" t="s">
        <v>40</v>
      </c>
      <c r="D21" s="9">
        <v>2.5</v>
      </c>
      <c r="E21" s="126"/>
      <c r="F21" s="88"/>
    </row>
    <row r="22" spans="1:43" x14ac:dyDescent="0.55000000000000004">
      <c r="B22" s="8"/>
      <c r="C22" s="8" t="s">
        <v>41</v>
      </c>
      <c r="D22" s="69">
        <v>0.28000000000000003</v>
      </c>
      <c r="E22" s="126"/>
      <c r="F22" s="87"/>
    </row>
    <row r="23" spans="1:43" x14ac:dyDescent="0.55000000000000004">
      <c r="B23" s="8"/>
      <c r="C23" s="8" t="s">
        <v>9</v>
      </c>
      <c r="D23" s="9">
        <v>0.28000000000000003</v>
      </c>
      <c r="E23" s="126"/>
      <c r="F23" s="87"/>
    </row>
    <row r="24" spans="1:43" x14ac:dyDescent="0.55000000000000004">
      <c r="B24" s="8"/>
      <c r="C24" s="8" t="s">
        <v>7</v>
      </c>
      <c r="D24" s="9">
        <v>0.1</v>
      </c>
      <c r="E24" s="126"/>
      <c r="F24" s="88"/>
    </row>
    <row r="25" spans="1:43" x14ac:dyDescent="0.55000000000000004">
      <c r="B25" s="8"/>
      <c r="C25" s="11" t="s">
        <v>42</v>
      </c>
      <c r="D25" s="12">
        <f>SUM(D21:D24)</f>
        <v>3.1600000000000006</v>
      </c>
      <c r="E25" s="127"/>
      <c r="F25" s="89"/>
    </row>
    <row r="26" spans="1:43" x14ac:dyDescent="0.55000000000000004">
      <c r="B26" s="8"/>
      <c r="C26" s="11" t="s">
        <v>43</v>
      </c>
      <c r="D26" s="12">
        <f>+D20-D25</f>
        <v>0.33999999999999941</v>
      </c>
      <c r="E26" s="128"/>
      <c r="F26" s="79"/>
    </row>
    <row r="27" spans="1:43" s="78" customFormat="1" x14ac:dyDescent="0.55000000000000004">
      <c r="A27" s="79"/>
      <c r="B27" s="79"/>
      <c r="C27" s="81"/>
      <c r="D27" s="12"/>
      <c r="E27" s="82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</row>
    <row r="28" spans="1:43" s="78" customFormat="1" x14ac:dyDescent="0.55000000000000004">
      <c r="A28" s="79"/>
      <c r="B28" s="79"/>
      <c r="C28" s="81"/>
      <c r="D28" s="12"/>
      <c r="E28" s="82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</row>
    <row r="29" spans="1:43" s="78" customFormat="1" x14ac:dyDescent="0.55000000000000004">
      <c r="A29" s="79"/>
      <c r="B29" s="81" t="s">
        <v>162</v>
      </c>
      <c r="C29" s="95" t="s">
        <v>163</v>
      </c>
      <c r="D29" s="96"/>
      <c r="E29" s="96"/>
      <c r="F29" s="97" t="s">
        <v>155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</row>
    <row r="30" spans="1:43" s="78" customFormat="1" x14ac:dyDescent="0.55000000000000004">
      <c r="A30" s="79"/>
      <c r="C30" s="81" t="s">
        <v>164</v>
      </c>
      <c r="D30" s="12">
        <v>3.15</v>
      </c>
      <c r="E30" s="94"/>
      <c r="F30" s="98" t="s">
        <v>156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</row>
    <row r="31" spans="1:43" s="78" customFormat="1" x14ac:dyDescent="0.55000000000000004">
      <c r="A31" s="79"/>
      <c r="B31" s="81"/>
      <c r="C31" s="37" t="str">
        <f>+C21</f>
        <v>Costo del Filato</v>
      </c>
      <c r="D31" s="24">
        <f>+D21</f>
        <v>2.5</v>
      </c>
      <c r="E31" s="129"/>
      <c r="F31" s="132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</row>
    <row r="32" spans="1:43" s="78" customFormat="1" x14ac:dyDescent="0.55000000000000004">
      <c r="A32" s="79"/>
      <c r="B32" s="81"/>
      <c r="C32" s="37" t="str">
        <f>+C22</f>
        <v>Costo dell'energia</v>
      </c>
      <c r="D32" s="24">
        <f>+D22</f>
        <v>0.28000000000000003</v>
      </c>
      <c r="E32" s="129"/>
      <c r="F32" s="87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</row>
    <row r="33" spans="1:43" s="78" customFormat="1" x14ac:dyDescent="0.55000000000000004">
      <c r="A33" s="79"/>
      <c r="B33" s="81"/>
      <c r="C33" s="37" t="str">
        <f>+C24</f>
        <v>Imballaggi</v>
      </c>
      <c r="D33" s="24">
        <f>+D24</f>
        <v>0.1</v>
      </c>
      <c r="E33" s="129"/>
      <c r="F33" s="132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</row>
    <row r="34" spans="1:43" s="3" customFormat="1" x14ac:dyDescent="0.55000000000000004">
      <c r="A34" s="81"/>
      <c r="B34" s="81"/>
      <c r="C34" s="81" t="str">
        <f>+C25</f>
        <v>Tot. Costi Variabili</v>
      </c>
      <c r="D34" s="12">
        <f>SUM(D31:D33)</f>
        <v>2.8800000000000003</v>
      </c>
      <c r="E34" s="130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</row>
    <row r="35" spans="1:43" s="78" customFormat="1" x14ac:dyDescent="0.55000000000000004">
      <c r="A35" s="79"/>
      <c r="B35" s="79"/>
      <c r="C35" s="81" t="s">
        <v>165</v>
      </c>
      <c r="D35" s="12">
        <f>+D30-D34</f>
        <v>0.26999999999999957</v>
      </c>
      <c r="E35" s="131"/>
      <c r="F35" s="133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</row>
    <row r="36" spans="1:43" s="78" customFormat="1" x14ac:dyDescent="0.55000000000000004">
      <c r="A36" s="79"/>
      <c r="B36" s="79"/>
      <c r="C36" s="81"/>
      <c r="D36" s="12"/>
      <c r="E36" s="100"/>
      <c r="F36" s="8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</row>
    <row r="37" spans="1:43" s="78" customFormat="1" x14ac:dyDescent="0.55000000000000004">
      <c r="A37" s="79"/>
      <c r="B37" s="79"/>
      <c r="C37" s="79"/>
      <c r="D37" s="101" t="s">
        <v>166</v>
      </c>
      <c r="E37" s="94"/>
      <c r="F37" s="80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</row>
    <row r="38" spans="1:43" s="78" customFormat="1" x14ac:dyDescent="0.55000000000000004">
      <c r="A38" s="79"/>
      <c r="B38" s="79"/>
      <c r="C38" s="143" t="s">
        <v>167</v>
      </c>
      <c r="D38" s="102">
        <v>0.8</v>
      </c>
      <c r="E38" s="99" t="e">
        <f>+(D49-D56+'Fase 6'!D11)/D49</f>
        <v>#DIV/0!</v>
      </c>
      <c r="F38" s="88" t="e">
        <f>+D38-E38</f>
        <v>#DIV/0!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</row>
    <row r="39" spans="1:43" s="78" customFormat="1" x14ac:dyDescent="0.55000000000000004">
      <c r="A39" s="79"/>
      <c r="B39" s="79"/>
      <c r="C39" s="143"/>
      <c r="D39" s="103">
        <f>100%-D38</f>
        <v>0.19999999999999996</v>
      </c>
      <c r="E39" s="104"/>
      <c r="F39" s="105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</row>
    <row r="40" spans="1:43" s="78" customFormat="1" x14ac:dyDescent="0.55000000000000004">
      <c r="A40" s="79"/>
      <c r="B40" s="79"/>
      <c r="C40" s="23" t="s">
        <v>168</v>
      </c>
      <c r="D40" s="106">
        <f>+D38*E26+E35*D39</f>
        <v>0</v>
      </c>
      <c r="E40" s="79"/>
      <c r="F40" s="80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</row>
    <row r="41" spans="1:43" s="78" customFormat="1" x14ac:dyDescent="0.55000000000000004">
      <c r="A41" s="79"/>
      <c r="B41" s="79"/>
      <c r="C41" s="23"/>
      <c r="D41" s="106"/>
      <c r="F41" s="80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</row>
    <row r="42" spans="1:43" x14ac:dyDescent="0.55000000000000004">
      <c r="B42" s="11" t="s">
        <v>97</v>
      </c>
      <c r="C42" s="8" t="s">
        <v>49</v>
      </c>
      <c r="D42" s="134"/>
      <c r="E42" s="8"/>
      <c r="F42" s="8"/>
    </row>
    <row r="43" spans="1:43" x14ac:dyDescent="0.55000000000000004">
      <c r="B43" s="48" t="s">
        <v>100</v>
      </c>
      <c r="C43" s="8" t="s">
        <v>13</v>
      </c>
      <c r="D43" s="134"/>
      <c r="E43" s="8"/>
      <c r="F43" s="8"/>
      <c r="I43" s="56"/>
    </row>
    <row r="44" spans="1:43" x14ac:dyDescent="0.55000000000000004">
      <c r="B44" s="23"/>
      <c r="C44" s="54" t="s">
        <v>105</v>
      </c>
      <c r="D44" s="135"/>
      <c r="E44" s="9">
        <f>-'Fase 7-7c'!D25</f>
        <v>0</v>
      </c>
      <c r="F44" s="9">
        <f>+D44-E44</f>
        <v>0</v>
      </c>
    </row>
    <row r="45" spans="1:43" x14ac:dyDescent="0.55000000000000004">
      <c r="B45" s="23" t="s">
        <v>142</v>
      </c>
      <c r="C45" s="70" t="s">
        <v>143</v>
      </c>
      <c r="D45" s="135"/>
      <c r="E45" s="77"/>
      <c r="F45" s="9"/>
    </row>
    <row r="46" spans="1:43" x14ac:dyDescent="0.55000000000000004">
      <c r="B46" s="23"/>
      <c r="C46" s="70" t="s">
        <v>116</v>
      </c>
      <c r="D46" s="135"/>
      <c r="E46" s="77"/>
      <c r="F46" s="9"/>
    </row>
    <row r="47" spans="1:43" x14ac:dyDescent="0.55000000000000004">
      <c r="B47" s="25" t="s">
        <v>11</v>
      </c>
      <c r="C47" s="19" t="s">
        <v>14</v>
      </c>
      <c r="D47" s="124"/>
      <c r="E47" s="26"/>
      <c r="F47" s="8"/>
    </row>
    <row r="48" spans="1:43" ht="5.25" customHeight="1" x14ac:dyDescent="0.55000000000000004">
      <c r="B48" s="23"/>
      <c r="C48" s="8"/>
      <c r="D48" s="135"/>
      <c r="E48" s="8"/>
      <c r="F48" s="8"/>
    </row>
    <row r="49" spans="1:43" s="3" customFormat="1" x14ac:dyDescent="0.55000000000000004">
      <c r="A49" s="11"/>
      <c r="B49" s="27" t="s">
        <v>154</v>
      </c>
      <c r="C49" s="28" t="s">
        <v>15</v>
      </c>
      <c r="D49" s="124"/>
      <c r="E49" s="28" t="str">
        <f>+"(Flussi in uscita/M.d.C.% = "&amp;TEXT(D40,"0,00%")&amp;")"</f>
        <v>(Flussi in uscita/M.d.C.% = 0,00%)</v>
      </c>
      <c r="F49" s="11"/>
      <c r="G49" s="11"/>
      <c r="H49" s="1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</row>
    <row r="50" spans="1:43" s="46" customFormat="1" x14ac:dyDescent="0.55000000000000004">
      <c r="A50" s="11"/>
      <c r="B50" s="45"/>
      <c r="C50" s="11"/>
      <c r="D50" s="12"/>
      <c r="E50" s="11"/>
      <c r="F50" s="11"/>
      <c r="G50" s="11"/>
      <c r="H50" s="1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</row>
    <row r="51" spans="1:43" s="46" customFormat="1" x14ac:dyDescent="0.55000000000000004">
      <c r="A51" s="11"/>
      <c r="B51" s="48" t="s">
        <v>99</v>
      </c>
      <c r="C51" s="11"/>
      <c r="D51" s="12"/>
      <c r="E51" s="11"/>
      <c r="F51" s="11"/>
      <c r="G51" s="11"/>
      <c r="H51" s="1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</row>
    <row r="52" spans="1:43" x14ac:dyDescent="0.55000000000000004">
      <c r="B52" s="31" t="s">
        <v>20</v>
      </c>
      <c r="C52" s="31" t="s">
        <v>52</v>
      </c>
      <c r="D52" s="124"/>
      <c r="E52" s="29"/>
      <c r="F52" s="86"/>
    </row>
    <row r="53" spans="1:43" x14ac:dyDescent="0.55000000000000004">
      <c r="B53" s="29"/>
      <c r="C53" s="29" t="s">
        <v>48</v>
      </c>
      <c r="D53" s="124"/>
      <c r="E53" s="29">
        <v>40</v>
      </c>
      <c r="F53" s="8" t="s">
        <v>98</v>
      </c>
    </row>
    <row r="54" spans="1:43" s="8" customFormat="1" x14ac:dyDescent="0.55000000000000004">
      <c r="D54" s="12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</row>
    <row r="55" spans="1:43" x14ac:dyDescent="0.55000000000000004">
      <c r="B55" s="32"/>
      <c r="C55" s="50" t="s">
        <v>53</v>
      </c>
      <c r="D55" s="124"/>
      <c r="E55" s="32"/>
      <c r="F55" s="86"/>
    </row>
    <row r="56" spans="1:43" x14ac:dyDescent="0.55000000000000004">
      <c r="B56" s="32"/>
      <c r="C56" s="32" t="s">
        <v>18</v>
      </c>
      <c r="D56" s="124"/>
      <c r="E56" s="32">
        <v>30</v>
      </c>
      <c r="F56" s="8" t="s">
        <v>98</v>
      </c>
    </row>
    <row r="57" spans="1:43" s="8" customFormat="1" x14ac:dyDescent="0.55000000000000004"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</row>
    <row r="58" spans="1:43" x14ac:dyDescent="0.55000000000000004">
      <c r="B58" s="30"/>
      <c r="C58" s="47" t="s">
        <v>50</v>
      </c>
      <c r="D58" s="124"/>
      <c r="E58" s="47" t="s">
        <v>51</v>
      </c>
      <c r="F58" s="38"/>
    </row>
    <row r="59" spans="1:43" x14ac:dyDescent="0.55000000000000004">
      <c r="B59" s="30"/>
      <c r="C59" s="30" t="s">
        <v>17</v>
      </c>
      <c r="D59" s="134"/>
      <c r="E59" s="30">
        <v>120</v>
      </c>
      <c r="F59" s="8" t="s">
        <v>98</v>
      </c>
    </row>
    <row r="60" spans="1:43" s="8" customFormat="1" x14ac:dyDescent="0.55000000000000004">
      <c r="D60" s="12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</row>
    <row r="61" spans="1:43" x14ac:dyDescent="0.55000000000000004">
      <c r="B61" s="33"/>
      <c r="C61" s="49" t="s">
        <v>54</v>
      </c>
      <c r="D61" s="124"/>
      <c r="E61" s="33"/>
      <c r="F61" s="8"/>
    </row>
    <row r="62" spans="1:43" x14ac:dyDescent="0.55000000000000004">
      <c r="B62" s="33" t="s">
        <v>21</v>
      </c>
      <c r="C62" s="33" t="s">
        <v>19</v>
      </c>
      <c r="D62" s="134"/>
      <c r="E62" s="33">
        <v>120</v>
      </c>
      <c r="F62" s="8" t="s">
        <v>98</v>
      </c>
    </row>
    <row r="63" spans="1:43" x14ac:dyDescent="0.55000000000000004">
      <c r="B63" s="8"/>
      <c r="C63" s="8"/>
      <c r="D63" s="9"/>
      <c r="E63" s="8"/>
      <c r="F63" s="8"/>
    </row>
    <row r="64" spans="1:43" x14ac:dyDescent="0.55000000000000004">
      <c r="B64" s="8"/>
      <c r="C64" s="11" t="s">
        <v>22</v>
      </c>
      <c r="D64" s="12">
        <f>+D59+D53+D56-D62</f>
        <v>0</v>
      </c>
      <c r="E64" s="8"/>
      <c r="F64" s="8"/>
    </row>
    <row r="65" spans="2:6" x14ac:dyDescent="0.55000000000000004">
      <c r="B65" s="8"/>
      <c r="C65" s="8"/>
      <c r="D65" s="9"/>
      <c r="E65" s="8"/>
      <c r="F65" s="8"/>
    </row>
    <row r="66" spans="2:6" x14ac:dyDescent="0.55000000000000004">
      <c r="B66" s="8"/>
      <c r="C66" s="8"/>
      <c r="D66" s="9"/>
      <c r="E66" s="8"/>
      <c r="F66" s="8"/>
    </row>
    <row r="67" spans="2:6" x14ac:dyDescent="0.55000000000000004">
      <c r="B67" s="8"/>
      <c r="C67" s="8"/>
      <c r="D67" s="9"/>
      <c r="E67" s="8"/>
      <c r="F67" s="8"/>
    </row>
    <row r="68" spans="2:6" x14ac:dyDescent="0.55000000000000004">
      <c r="B68" s="8"/>
      <c r="C68" s="8"/>
      <c r="D68" s="9"/>
      <c r="E68" s="8"/>
      <c r="F68" s="8"/>
    </row>
    <row r="69" spans="2:6" x14ac:dyDescent="0.55000000000000004">
      <c r="B69" s="8"/>
      <c r="C69" s="8"/>
      <c r="D69" s="9"/>
      <c r="E69" s="8"/>
      <c r="F69" s="8"/>
    </row>
    <row r="70" spans="2:6" x14ac:dyDescent="0.55000000000000004">
      <c r="B70" s="8"/>
      <c r="C70" s="8"/>
      <c r="D70" s="9"/>
      <c r="E70" s="8"/>
      <c r="F70" s="8"/>
    </row>
    <row r="71" spans="2:6" x14ac:dyDescent="0.55000000000000004">
      <c r="B71" s="8"/>
      <c r="C71" s="8"/>
      <c r="D71" s="9"/>
      <c r="E71" s="8"/>
      <c r="F71" s="8"/>
    </row>
    <row r="72" spans="2:6" x14ac:dyDescent="0.55000000000000004">
      <c r="B72" s="8"/>
      <c r="C72" s="8"/>
      <c r="D72" s="9"/>
      <c r="E72" s="8"/>
      <c r="F72" s="8"/>
    </row>
    <row r="73" spans="2:6" x14ac:dyDescent="0.55000000000000004">
      <c r="B73" s="8"/>
      <c r="C73" s="8"/>
      <c r="D73" s="9"/>
      <c r="E73" s="8"/>
      <c r="F73" s="8"/>
    </row>
    <row r="74" spans="2:6" s="79" customFormat="1" x14ac:dyDescent="0.55000000000000004">
      <c r="D74" s="9"/>
    </row>
    <row r="75" spans="2:6" s="79" customFormat="1" x14ac:dyDescent="0.55000000000000004">
      <c r="D75" s="9"/>
    </row>
    <row r="76" spans="2:6" s="79" customFormat="1" x14ac:dyDescent="0.55000000000000004">
      <c r="D76" s="9"/>
    </row>
    <row r="77" spans="2:6" s="79" customFormat="1" x14ac:dyDescent="0.55000000000000004">
      <c r="D77" s="9"/>
    </row>
    <row r="78" spans="2:6" s="79" customFormat="1" x14ac:dyDescent="0.55000000000000004">
      <c r="D78" s="9"/>
    </row>
    <row r="79" spans="2:6" s="79" customFormat="1" x14ac:dyDescent="0.55000000000000004">
      <c r="D79" s="9"/>
    </row>
    <row r="80" spans="2:6" s="79" customFormat="1" x14ac:dyDescent="0.55000000000000004">
      <c r="D80" s="9"/>
    </row>
    <row r="81" spans="4:4" s="79" customFormat="1" x14ac:dyDescent="0.55000000000000004">
      <c r="D81" s="9"/>
    </row>
    <row r="82" spans="4:4" s="79" customFormat="1" x14ac:dyDescent="0.55000000000000004">
      <c r="D82" s="9"/>
    </row>
    <row r="83" spans="4:4" s="79" customFormat="1" x14ac:dyDescent="0.55000000000000004">
      <c r="D83" s="9"/>
    </row>
    <row r="84" spans="4:4" s="79" customFormat="1" x14ac:dyDescent="0.55000000000000004">
      <c r="D84" s="9"/>
    </row>
    <row r="85" spans="4:4" s="79" customFormat="1" x14ac:dyDescent="0.55000000000000004">
      <c r="D85" s="9"/>
    </row>
    <row r="86" spans="4:4" s="79" customFormat="1" x14ac:dyDescent="0.55000000000000004">
      <c r="D86" s="9"/>
    </row>
    <row r="87" spans="4:4" s="79" customFormat="1" x14ac:dyDescent="0.55000000000000004">
      <c r="D87" s="9"/>
    </row>
    <row r="88" spans="4:4" s="79" customFormat="1" x14ac:dyDescent="0.55000000000000004">
      <c r="D88" s="9"/>
    </row>
    <row r="89" spans="4:4" s="79" customFormat="1" x14ac:dyDescent="0.55000000000000004">
      <c r="D89" s="9"/>
    </row>
    <row r="90" spans="4:4" s="79" customFormat="1" x14ac:dyDescent="0.55000000000000004">
      <c r="D90" s="9"/>
    </row>
    <row r="91" spans="4:4" s="79" customFormat="1" x14ac:dyDescent="0.55000000000000004">
      <c r="D91" s="9"/>
    </row>
    <row r="92" spans="4:4" s="79" customFormat="1" x14ac:dyDescent="0.55000000000000004">
      <c r="D92" s="9"/>
    </row>
    <row r="93" spans="4:4" s="79" customFormat="1" x14ac:dyDescent="0.55000000000000004">
      <c r="D93" s="9"/>
    </row>
    <row r="94" spans="4:4" s="79" customFormat="1" x14ac:dyDescent="0.55000000000000004">
      <c r="D94" s="9"/>
    </row>
    <row r="95" spans="4:4" s="79" customFormat="1" x14ac:dyDescent="0.55000000000000004">
      <c r="D95" s="9"/>
    </row>
    <row r="96" spans="4:4" s="79" customFormat="1" x14ac:dyDescent="0.55000000000000004">
      <c r="D96" s="9"/>
    </row>
    <row r="97" spans="4:4" s="79" customFormat="1" x14ac:dyDescent="0.55000000000000004">
      <c r="D97" s="9"/>
    </row>
    <row r="98" spans="4:4" s="79" customFormat="1" x14ac:dyDescent="0.55000000000000004">
      <c r="D98" s="9"/>
    </row>
    <row r="99" spans="4:4" s="79" customFormat="1" x14ac:dyDescent="0.55000000000000004">
      <c r="D99" s="9"/>
    </row>
    <row r="100" spans="4:4" s="79" customFormat="1" x14ac:dyDescent="0.55000000000000004">
      <c r="D100" s="9"/>
    </row>
    <row r="101" spans="4:4" s="79" customFormat="1" x14ac:dyDescent="0.55000000000000004">
      <c r="D101" s="9"/>
    </row>
    <row r="102" spans="4:4" s="79" customFormat="1" x14ac:dyDescent="0.55000000000000004">
      <c r="D102" s="9"/>
    </row>
    <row r="103" spans="4:4" s="79" customFormat="1" x14ac:dyDescent="0.55000000000000004">
      <c r="D103" s="9"/>
    </row>
    <row r="104" spans="4:4" s="79" customFormat="1" x14ac:dyDescent="0.55000000000000004">
      <c r="D104" s="9"/>
    </row>
    <row r="105" spans="4:4" s="79" customFormat="1" x14ac:dyDescent="0.55000000000000004">
      <c r="D105" s="9"/>
    </row>
    <row r="106" spans="4:4" s="79" customFormat="1" x14ac:dyDescent="0.55000000000000004">
      <c r="D106" s="9"/>
    </row>
    <row r="107" spans="4:4" s="79" customFormat="1" x14ac:dyDescent="0.55000000000000004">
      <c r="D107" s="9"/>
    </row>
    <row r="108" spans="4:4" s="79" customFormat="1" x14ac:dyDescent="0.55000000000000004">
      <c r="D108" s="9"/>
    </row>
    <row r="109" spans="4:4" s="79" customFormat="1" x14ac:dyDescent="0.55000000000000004">
      <c r="D109" s="9"/>
    </row>
    <row r="110" spans="4:4" s="79" customFormat="1" x14ac:dyDescent="0.55000000000000004">
      <c r="D110" s="9"/>
    </row>
    <row r="111" spans="4:4" s="79" customFormat="1" x14ac:dyDescent="0.55000000000000004">
      <c r="D111" s="9"/>
    </row>
    <row r="112" spans="4:4" s="79" customFormat="1" x14ac:dyDescent="0.55000000000000004">
      <c r="D112" s="9"/>
    </row>
    <row r="113" spans="4:4" s="79" customFormat="1" x14ac:dyDescent="0.55000000000000004">
      <c r="D113" s="9"/>
    </row>
    <row r="114" spans="4:4" s="79" customFormat="1" x14ac:dyDescent="0.55000000000000004">
      <c r="D114" s="9"/>
    </row>
    <row r="115" spans="4:4" s="79" customFormat="1" x14ac:dyDescent="0.55000000000000004">
      <c r="D115" s="9"/>
    </row>
    <row r="116" spans="4:4" s="79" customFormat="1" x14ac:dyDescent="0.55000000000000004">
      <c r="D116" s="9"/>
    </row>
    <row r="117" spans="4:4" s="79" customFormat="1" x14ac:dyDescent="0.55000000000000004">
      <c r="D117" s="9"/>
    </row>
    <row r="118" spans="4:4" s="79" customFormat="1" x14ac:dyDescent="0.55000000000000004">
      <c r="D118" s="9"/>
    </row>
    <row r="119" spans="4:4" s="79" customFormat="1" x14ac:dyDescent="0.55000000000000004">
      <c r="D119" s="9"/>
    </row>
    <row r="120" spans="4:4" s="79" customFormat="1" x14ac:dyDescent="0.55000000000000004">
      <c r="D120" s="9"/>
    </row>
    <row r="121" spans="4:4" s="79" customFormat="1" x14ac:dyDescent="0.55000000000000004">
      <c r="D121" s="9"/>
    </row>
    <row r="122" spans="4:4" s="79" customFormat="1" x14ac:dyDescent="0.55000000000000004">
      <c r="D122" s="9"/>
    </row>
    <row r="123" spans="4:4" s="79" customFormat="1" x14ac:dyDescent="0.55000000000000004">
      <c r="D123" s="9"/>
    </row>
    <row r="124" spans="4:4" s="79" customFormat="1" x14ac:dyDescent="0.55000000000000004">
      <c r="D124" s="9"/>
    </row>
    <row r="125" spans="4:4" s="79" customFormat="1" x14ac:dyDescent="0.55000000000000004">
      <c r="D125" s="9"/>
    </row>
    <row r="126" spans="4:4" s="79" customFormat="1" x14ac:dyDescent="0.55000000000000004">
      <c r="D126" s="9"/>
    </row>
    <row r="127" spans="4:4" s="79" customFormat="1" x14ac:dyDescent="0.55000000000000004">
      <c r="D127" s="9"/>
    </row>
    <row r="128" spans="4:4" s="79" customFormat="1" x14ac:dyDescent="0.55000000000000004">
      <c r="D128" s="9"/>
    </row>
    <row r="129" spans="4:4" s="79" customFormat="1" x14ac:dyDescent="0.55000000000000004">
      <c r="D129" s="9"/>
    </row>
    <row r="130" spans="4:4" s="79" customFormat="1" x14ac:dyDescent="0.55000000000000004">
      <c r="D130" s="9"/>
    </row>
    <row r="131" spans="4:4" s="79" customFormat="1" x14ac:dyDescent="0.55000000000000004">
      <c r="D131" s="9"/>
    </row>
    <row r="132" spans="4:4" s="79" customFormat="1" x14ac:dyDescent="0.55000000000000004">
      <c r="D132" s="9"/>
    </row>
    <row r="133" spans="4:4" s="79" customFormat="1" x14ac:dyDescent="0.55000000000000004">
      <c r="D133" s="9"/>
    </row>
    <row r="134" spans="4:4" s="79" customFormat="1" x14ac:dyDescent="0.55000000000000004">
      <c r="D134" s="9"/>
    </row>
    <row r="135" spans="4:4" s="79" customFormat="1" x14ac:dyDescent="0.55000000000000004">
      <c r="D135" s="9"/>
    </row>
    <row r="136" spans="4:4" s="79" customFormat="1" x14ac:dyDescent="0.55000000000000004">
      <c r="D136" s="9"/>
    </row>
    <row r="137" spans="4:4" s="79" customFormat="1" x14ac:dyDescent="0.55000000000000004">
      <c r="D137" s="9"/>
    </row>
    <row r="138" spans="4:4" s="79" customFormat="1" x14ac:dyDescent="0.55000000000000004">
      <c r="D138" s="9"/>
    </row>
    <row r="139" spans="4:4" s="79" customFormat="1" x14ac:dyDescent="0.55000000000000004">
      <c r="D139" s="9"/>
    </row>
    <row r="140" spans="4:4" s="79" customFormat="1" x14ac:dyDescent="0.55000000000000004">
      <c r="D140" s="9"/>
    </row>
    <row r="141" spans="4:4" s="79" customFormat="1" x14ac:dyDescent="0.55000000000000004">
      <c r="D141" s="9"/>
    </row>
    <row r="142" spans="4:4" s="79" customFormat="1" x14ac:dyDescent="0.55000000000000004">
      <c r="D142" s="9"/>
    </row>
    <row r="143" spans="4:4" s="79" customFormat="1" x14ac:dyDescent="0.55000000000000004">
      <c r="D143" s="9"/>
    </row>
    <row r="144" spans="4:4" s="79" customFormat="1" x14ac:dyDescent="0.55000000000000004">
      <c r="D144" s="9"/>
    </row>
    <row r="145" spans="4:4" s="79" customFormat="1" x14ac:dyDescent="0.55000000000000004">
      <c r="D145" s="9"/>
    </row>
    <row r="146" spans="4:4" s="79" customFormat="1" x14ac:dyDescent="0.55000000000000004">
      <c r="D146" s="9"/>
    </row>
    <row r="147" spans="4:4" s="79" customFormat="1" x14ac:dyDescent="0.55000000000000004">
      <c r="D147" s="9"/>
    </row>
    <row r="148" spans="4:4" s="79" customFormat="1" x14ac:dyDescent="0.55000000000000004">
      <c r="D148" s="9"/>
    </row>
    <row r="149" spans="4:4" s="79" customFormat="1" x14ac:dyDescent="0.55000000000000004">
      <c r="D149" s="9"/>
    </row>
    <row r="150" spans="4:4" s="79" customFormat="1" x14ac:dyDescent="0.55000000000000004">
      <c r="D150" s="9"/>
    </row>
    <row r="151" spans="4:4" s="79" customFormat="1" x14ac:dyDescent="0.55000000000000004">
      <c r="D151" s="9"/>
    </row>
    <row r="152" spans="4:4" s="79" customFormat="1" x14ac:dyDescent="0.55000000000000004">
      <c r="D152" s="9"/>
    </row>
    <row r="153" spans="4:4" s="79" customFormat="1" x14ac:dyDescent="0.55000000000000004">
      <c r="D153" s="9"/>
    </row>
    <row r="154" spans="4:4" s="79" customFormat="1" x14ac:dyDescent="0.55000000000000004">
      <c r="D154" s="9"/>
    </row>
    <row r="155" spans="4:4" s="79" customFormat="1" x14ac:dyDescent="0.55000000000000004">
      <c r="D155" s="9"/>
    </row>
    <row r="156" spans="4:4" s="79" customFormat="1" x14ac:dyDescent="0.55000000000000004">
      <c r="D156" s="9"/>
    </row>
    <row r="157" spans="4:4" s="79" customFormat="1" x14ac:dyDescent="0.55000000000000004">
      <c r="D157" s="9"/>
    </row>
    <row r="158" spans="4:4" s="79" customFormat="1" x14ac:dyDescent="0.55000000000000004">
      <c r="D158" s="9"/>
    </row>
    <row r="159" spans="4:4" s="79" customFormat="1" x14ac:dyDescent="0.55000000000000004">
      <c r="D159" s="9"/>
    </row>
    <row r="160" spans="4:4" s="79" customFormat="1" x14ac:dyDescent="0.55000000000000004">
      <c r="D160" s="9"/>
    </row>
    <row r="161" spans="4:4" s="79" customFormat="1" x14ac:dyDescent="0.55000000000000004">
      <c r="D161" s="9"/>
    </row>
    <row r="162" spans="4:4" s="79" customFormat="1" x14ac:dyDescent="0.55000000000000004">
      <c r="D162" s="9"/>
    </row>
    <row r="163" spans="4:4" s="79" customFormat="1" x14ac:dyDescent="0.55000000000000004">
      <c r="D163" s="9"/>
    </row>
    <row r="164" spans="4:4" s="79" customFormat="1" x14ac:dyDescent="0.55000000000000004">
      <c r="D164" s="9"/>
    </row>
    <row r="165" spans="4:4" s="79" customFormat="1" x14ac:dyDescent="0.55000000000000004">
      <c r="D165" s="9"/>
    </row>
    <row r="166" spans="4:4" s="79" customFormat="1" x14ac:dyDescent="0.55000000000000004">
      <c r="D166" s="9"/>
    </row>
    <row r="167" spans="4:4" s="79" customFormat="1" x14ac:dyDescent="0.55000000000000004">
      <c r="D167" s="9"/>
    </row>
    <row r="168" spans="4:4" s="79" customFormat="1" x14ac:dyDescent="0.55000000000000004">
      <c r="D168" s="9"/>
    </row>
    <row r="169" spans="4:4" s="79" customFormat="1" x14ac:dyDescent="0.55000000000000004">
      <c r="D169" s="9"/>
    </row>
    <row r="170" spans="4:4" s="79" customFormat="1" x14ac:dyDescent="0.55000000000000004">
      <c r="D170" s="9"/>
    </row>
    <row r="171" spans="4:4" s="79" customFormat="1" x14ac:dyDescent="0.55000000000000004">
      <c r="D171" s="9"/>
    </row>
    <row r="172" spans="4:4" s="79" customFormat="1" x14ac:dyDescent="0.55000000000000004">
      <c r="D172" s="9"/>
    </row>
    <row r="173" spans="4:4" s="79" customFormat="1" x14ac:dyDescent="0.55000000000000004">
      <c r="D173" s="9"/>
    </row>
    <row r="174" spans="4:4" s="79" customFormat="1" x14ac:dyDescent="0.55000000000000004">
      <c r="D174" s="9"/>
    </row>
    <row r="175" spans="4:4" s="79" customFormat="1" x14ac:dyDescent="0.55000000000000004">
      <c r="D175" s="9"/>
    </row>
    <row r="176" spans="4:4" s="79" customFormat="1" x14ac:dyDescent="0.55000000000000004">
      <c r="D176" s="9"/>
    </row>
    <row r="177" spans="4:4" s="79" customFormat="1" x14ac:dyDescent="0.55000000000000004">
      <c r="D177" s="9"/>
    </row>
    <row r="178" spans="4:4" s="79" customFormat="1" x14ac:dyDescent="0.55000000000000004">
      <c r="D178" s="9"/>
    </row>
    <row r="179" spans="4:4" s="79" customFormat="1" x14ac:dyDescent="0.55000000000000004">
      <c r="D179" s="9"/>
    </row>
    <row r="180" spans="4:4" s="79" customFormat="1" x14ac:dyDescent="0.55000000000000004">
      <c r="D180" s="9"/>
    </row>
    <row r="181" spans="4:4" s="79" customFormat="1" x14ac:dyDescent="0.55000000000000004">
      <c r="D181" s="9"/>
    </row>
    <row r="182" spans="4:4" s="79" customFormat="1" x14ac:dyDescent="0.55000000000000004">
      <c r="D182" s="9"/>
    </row>
    <row r="183" spans="4:4" s="79" customFormat="1" x14ac:dyDescent="0.55000000000000004">
      <c r="D183" s="9"/>
    </row>
    <row r="184" spans="4:4" s="79" customFormat="1" x14ac:dyDescent="0.55000000000000004">
      <c r="D184" s="9"/>
    </row>
    <row r="185" spans="4:4" s="79" customFormat="1" x14ac:dyDescent="0.55000000000000004">
      <c r="D185" s="9"/>
    </row>
    <row r="186" spans="4:4" s="79" customFormat="1" x14ac:dyDescent="0.55000000000000004">
      <c r="D186" s="9"/>
    </row>
    <row r="187" spans="4:4" s="79" customFormat="1" x14ac:dyDescent="0.55000000000000004">
      <c r="D187" s="9"/>
    </row>
    <row r="188" spans="4:4" s="79" customFormat="1" x14ac:dyDescent="0.55000000000000004">
      <c r="D188" s="9"/>
    </row>
    <row r="189" spans="4:4" s="79" customFormat="1" x14ac:dyDescent="0.55000000000000004">
      <c r="D189" s="9"/>
    </row>
    <row r="190" spans="4:4" s="79" customFormat="1" x14ac:dyDescent="0.55000000000000004">
      <c r="D190" s="9"/>
    </row>
    <row r="191" spans="4:4" s="79" customFormat="1" x14ac:dyDescent="0.55000000000000004">
      <c r="D191" s="9"/>
    </row>
    <row r="192" spans="4:4" s="79" customFormat="1" x14ac:dyDescent="0.55000000000000004">
      <c r="D192" s="9"/>
    </row>
    <row r="193" spans="4:4" s="79" customFormat="1" x14ac:dyDescent="0.55000000000000004">
      <c r="D193" s="9"/>
    </row>
    <row r="194" spans="4:4" s="79" customFormat="1" x14ac:dyDescent="0.55000000000000004">
      <c r="D194" s="9"/>
    </row>
    <row r="195" spans="4:4" s="79" customFormat="1" x14ac:dyDescent="0.55000000000000004">
      <c r="D195" s="9"/>
    </row>
    <row r="196" spans="4:4" s="79" customFormat="1" x14ac:dyDescent="0.55000000000000004">
      <c r="D196" s="9"/>
    </row>
    <row r="197" spans="4:4" s="79" customFormat="1" x14ac:dyDescent="0.55000000000000004">
      <c r="D197" s="9"/>
    </row>
    <row r="198" spans="4:4" s="79" customFormat="1" x14ac:dyDescent="0.55000000000000004">
      <c r="D198" s="9"/>
    </row>
    <row r="199" spans="4:4" s="79" customFormat="1" x14ac:dyDescent="0.55000000000000004">
      <c r="D199" s="9"/>
    </row>
    <row r="200" spans="4:4" s="79" customFormat="1" x14ac:dyDescent="0.55000000000000004">
      <c r="D200" s="9"/>
    </row>
    <row r="201" spans="4:4" s="79" customFormat="1" x14ac:dyDescent="0.55000000000000004">
      <c r="D201" s="9"/>
    </row>
    <row r="202" spans="4:4" s="79" customFormat="1" x14ac:dyDescent="0.55000000000000004">
      <c r="D202" s="9"/>
    </row>
    <row r="203" spans="4:4" s="79" customFormat="1" x14ac:dyDescent="0.55000000000000004">
      <c r="D203" s="9"/>
    </row>
    <row r="204" spans="4:4" s="79" customFormat="1" x14ac:dyDescent="0.55000000000000004">
      <c r="D204" s="9"/>
    </row>
    <row r="205" spans="4:4" s="79" customFormat="1" x14ac:dyDescent="0.55000000000000004">
      <c r="D205" s="9"/>
    </row>
    <row r="206" spans="4:4" s="79" customFormat="1" x14ac:dyDescent="0.55000000000000004">
      <c r="D206" s="9"/>
    </row>
    <row r="207" spans="4:4" s="79" customFormat="1" x14ac:dyDescent="0.55000000000000004">
      <c r="D207" s="9"/>
    </row>
    <row r="208" spans="4:4" s="79" customFormat="1" x14ac:dyDescent="0.55000000000000004">
      <c r="D208" s="9"/>
    </row>
    <row r="209" spans="4:4" s="79" customFormat="1" x14ac:dyDescent="0.55000000000000004">
      <c r="D209" s="9"/>
    </row>
    <row r="210" spans="4:4" s="79" customFormat="1" x14ac:dyDescent="0.55000000000000004">
      <c r="D210" s="9"/>
    </row>
    <row r="211" spans="4:4" s="79" customFormat="1" x14ac:dyDescent="0.55000000000000004">
      <c r="D211" s="9"/>
    </row>
    <row r="212" spans="4:4" s="79" customFormat="1" x14ac:dyDescent="0.55000000000000004">
      <c r="D212" s="9"/>
    </row>
    <row r="213" spans="4:4" s="79" customFormat="1" x14ac:dyDescent="0.55000000000000004">
      <c r="D213" s="9"/>
    </row>
    <row r="214" spans="4:4" s="79" customFormat="1" x14ac:dyDescent="0.55000000000000004">
      <c r="D214" s="9"/>
    </row>
    <row r="215" spans="4:4" s="79" customFormat="1" x14ac:dyDescent="0.55000000000000004">
      <c r="D215" s="9"/>
    </row>
    <row r="216" spans="4:4" s="79" customFormat="1" x14ac:dyDescent="0.55000000000000004">
      <c r="D216" s="9"/>
    </row>
    <row r="217" spans="4:4" s="79" customFormat="1" x14ac:dyDescent="0.55000000000000004">
      <c r="D217" s="9"/>
    </row>
    <row r="218" spans="4:4" s="79" customFormat="1" x14ac:dyDescent="0.55000000000000004">
      <c r="D218" s="9"/>
    </row>
    <row r="219" spans="4:4" s="79" customFormat="1" x14ac:dyDescent="0.55000000000000004">
      <c r="D219" s="9"/>
    </row>
    <row r="220" spans="4:4" s="79" customFormat="1" x14ac:dyDescent="0.55000000000000004">
      <c r="D220" s="9"/>
    </row>
    <row r="221" spans="4:4" s="79" customFormat="1" x14ac:dyDescent="0.55000000000000004">
      <c r="D221" s="9"/>
    </row>
    <row r="222" spans="4:4" s="79" customFormat="1" x14ac:dyDescent="0.55000000000000004">
      <c r="D222" s="9"/>
    </row>
    <row r="223" spans="4:4" s="79" customFormat="1" x14ac:dyDescent="0.55000000000000004">
      <c r="D223" s="9"/>
    </row>
    <row r="224" spans="4:4" s="79" customFormat="1" x14ac:dyDescent="0.55000000000000004">
      <c r="D224" s="9"/>
    </row>
    <row r="225" spans="4:4" s="79" customFormat="1" x14ac:dyDescent="0.55000000000000004">
      <c r="D225" s="9"/>
    </row>
    <row r="226" spans="4:4" s="79" customFormat="1" x14ac:dyDescent="0.55000000000000004">
      <c r="D226" s="9"/>
    </row>
    <row r="227" spans="4:4" s="79" customFormat="1" x14ac:dyDescent="0.55000000000000004">
      <c r="D227" s="9"/>
    </row>
    <row r="228" spans="4:4" s="79" customFormat="1" x14ac:dyDescent="0.55000000000000004">
      <c r="D228" s="9"/>
    </row>
    <row r="229" spans="4:4" s="79" customFormat="1" x14ac:dyDescent="0.55000000000000004">
      <c r="D229" s="9"/>
    </row>
    <row r="230" spans="4:4" s="79" customFormat="1" x14ac:dyDescent="0.55000000000000004">
      <c r="D230" s="9"/>
    </row>
    <row r="231" spans="4:4" s="79" customFormat="1" x14ac:dyDescent="0.55000000000000004">
      <c r="D231" s="9"/>
    </row>
    <row r="232" spans="4:4" s="79" customFormat="1" x14ac:dyDescent="0.55000000000000004">
      <c r="D232" s="9"/>
    </row>
    <row r="233" spans="4:4" s="79" customFormat="1" x14ac:dyDescent="0.55000000000000004">
      <c r="D233" s="9"/>
    </row>
    <row r="234" spans="4:4" s="79" customFormat="1" x14ac:dyDescent="0.55000000000000004">
      <c r="D234" s="9"/>
    </row>
    <row r="235" spans="4:4" s="79" customFormat="1" x14ac:dyDescent="0.55000000000000004">
      <c r="D235" s="9"/>
    </row>
    <row r="236" spans="4:4" s="79" customFormat="1" x14ac:dyDescent="0.55000000000000004">
      <c r="D236" s="9"/>
    </row>
    <row r="237" spans="4:4" s="79" customFormat="1" x14ac:dyDescent="0.55000000000000004">
      <c r="D237" s="9"/>
    </row>
    <row r="238" spans="4:4" s="79" customFormat="1" x14ac:dyDescent="0.55000000000000004">
      <c r="D238" s="9"/>
    </row>
    <row r="239" spans="4:4" s="79" customFormat="1" x14ac:dyDescent="0.55000000000000004">
      <c r="D239" s="9"/>
    </row>
    <row r="240" spans="4:4" s="79" customFormat="1" x14ac:dyDescent="0.55000000000000004">
      <c r="D240" s="9"/>
    </row>
    <row r="241" spans="4:4" s="79" customFormat="1" x14ac:dyDescent="0.55000000000000004">
      <c r="D241" s="9"/>
    </row>
    <row r="242" spans="4:4" s="79" customFormat="1" x14ac:dyDescent="0.55000000000000004">
      <c r="D242" s="9"/>
    </row>
    <row r="243" spans="4:4" s="79" customFormat="1" x14ac:dyDescent="0.55000000000000004">
      <c r="D243" s="9"/>
    </row>
    <row r="244" spans="4:4" s="79" customFormat="1" x14ac:dyDescent="0.55000000000000004">
      <c r="D244" s="9"/>
    </row>
    <row r="245" spans="4:4" s="79" customFormat="1" x14ac:dyDescent="0.55000000000000004">
      <c r="D245" s="9"/>
    </row>
    <row r="246" spans="4:4" s="79" customFormat="1" x14ac:dyDescent="0.55000000000000004">
      <c r="D246" s="9"/>
    </row>
    <row r="247" spans="4:4" s="79" customFormat="1" x14ac:dyDescent="0.55000000000000004">
      <c r="D247" s="9"/>
    </row>
    <row r="248" spans="4:4" s="79" customFormat="1" x14ac:dyDescent="0.55000000000000004">
      <c r="D248" s="9"/>
    </row>
    <row r="249" spans="4:4" s="79" customFormat="1" x14ac:dyDescent="0.55000000000000004">
      <c r="D249" s="9"/>
    </row>
    <row r="250" spans="4:4" s="79" customFormat="1" x14ac:dyDescent="0.55000000000000004">
      <c r="D250" s="9"/>
    </row>
    <row r="251" spans="4:4" s="79" customFormat="1" x14ac:dyDescent="0.55000000000000004">
      <c r="D251" s="9"/>
    </row>
    <row r="252" spans="4:4" s="79" customFormat="1" x14ac:dyDescent="0.55000000000000004">
      <c r="D252" s="9"/>
    </row>
    <row r="253" spans="4:4" s="79" customFormat="1" x14ac:dyDescent="0.55000000000000004">
      <c r="D253" s="9"/>
    </row>
    <row r="254" spans="4:4" s="79" customFormat="1" x14ac:dyDescent="0.55000000000000004">
      <c r="D254" s="9"/>
    </row>
    <row r="255" spans="4:4" s="79" customFormat="1" x14ac:dyDescent="0.55000000000000004">
      <c r="D255" s="9"/>
    </row>
    <row r="256" spans="4:4" s="79" customFormat="1" x14ac:dyDescent="0.55000000000000004">
      <c r="D256" s="9"/>
    </row>
    <row r="257" spans="4:4" s="79" customFormat="1" x14ac:dyDescent="0.55000000000000004">
      <c r="D257" s="9"/>
    </row>
    <row r="258" spans="4:4" s="79" customFormat="1" x14ac:dyDescent="0.55000000000000004">
      <c r="D258" s="9"/>
    </row>
    <row r="259" spans="4:4" s="79" customFormat="1" x14ac:dyDescent="0.55000000000000004">
      <c r="D259" s="9"/>
    </row>
    <row r="260" spans="4:4" s="79" customFormat="1" x14ac:dyDescent="0.55000000000000004">
      <c r="D260" s="9"/>
    </row>
    <row r="261" spans="4:4" s="79" customFormat="1" x14ac:dyDescent="0.55000000000000004">
      <c r="D261" s="9"/>
    </row>
    <row r="262" spans="4:4" s="79" customFormat="1" x14ac:dyDescent="0.55000000000000004">
      <c r="D262" s="9"/>
    </row>
    <row r="263" spans="4:4" s="79" customFormat="1" x14ac:dyDescent="0.55000000000000004">
      <c r="D263" s="9"/>
    </row>
    <row r="264" spans="4:4" s="79" customFormat="1" x14ac:dyDescent="0.55000000000000004">
      <c r="D264" s="9"/>
    </row>
    <row r="265" spans="4:4" s="79" customFormat="1" x14ac:dyDescent="0.55000000000000004">
      <c r="D265" s="9"/>
    </row>
    <row r="266" spans="4:4" s="79" customFormat="1" x14ac:dyDescent="0.55000000000000004">
      <c r="D266" s="9"/>
    </row>
    <row r="267" spans="4:4" s="79" customFormat="1" x14ac:dyDescent="0.55000000000000004">
      <c r="D267" s="9"/>
    </row>
    <row r="268" spans="4:4" s="79" customFormat="1" x14ac:dyDescent="0.55000000000000004">
      <c r="D268" s="9"/>
    </row>
  </sheetData>
  <mergeCells count="1">
    <mergeCell ref="C38:C3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3" r:id="rId4" name="Button 25">
              <controlPr defaultSize="0" print="0" autoFill="0" autoPict="0" macro="[0]!Interessi">
                <anchor moveWithCells="1" sizeWithCells="1">
                  <from>
                    <xdr:col>6</xdr:col>
                    <xdr:colOff>83820</xdr:colOff>
                    <xdr:row>42</xdr:row>
                    <xdr:rowOff>106680</xdr:rowOff>
                  </from>
                  <to>
                    <xdr:col>7</xdr:col>
                    <xdr:colOff>342900</xdr:colOff>
                    <xdr:row>44</xdr:row>
                    <xdr:rowOff>26670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5" name="Button 36">
              <controlPr defaultSize="0" print="0" autoFill="0" autoPict="0" macro="[0]!PesiMDC">
                <anchor moveWithCells="1" sizeWithCells="1">
                  <from>
                    <xdr:col>6</xdr:col>
                    <xdr:colOff>83820</xdr:colOff>
                    <xdr:row>36</xdr:row>
                    <xdr:rowOff>144780</xdr:rowOff>
                  </from>
                  <to>
                    <xdr:col>7</xdr:col>
                    <xdr:colOff>342900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7"/>
  <dimension ref="A1:O63"/>
  <sheetViews>
    <sheetView workbookViewId="0">
      <selection activeCell="C4" sqref="C4"/>
    </sheetView>
  </sheetViews>
  <sheetFormatPr defaultRowHeight="14.4" x14ac:dyDescent="0.55000000000000004"/>
  <cols>
    <col min="1" max="1" width="2.89453125" style="8" customWidth="1"/>
    <col min="2" max="2" width="19.5234375" bestFit="1" customWidth="1"/>
    <col min="3" max="3" width="13.89453125" style="75" bestFit="1" customWidth="1"/>
    <col min="4" max="4" width="13.89453125" style="1" bestFit="1" customWidth="1"/>
    <col min="5" max="6" width="13.89453125" bestFit="1" customWidth="1"/>
    <col min="7" max="7" width="13.89453125" style="8" bestFit="1" customWidth="1"/>
    <col min="8" max="8" width="13.62890625" style="8" bestFit="1" customWidth="1"/>
    <col min="9" max="12" width="13.89453125" style="8" bestFit="1" customWidth="1"/>
    <col min="13" max="13" width="16" style="8" bestFit="1" customWidth="1"/>
    <col min="14" max="14" width="13.89453125" style="8" bestFit="1" customWidth="1"/>
    <col min="15" max="15" width="12.5234375" style="8" bestFit="1" customWidth="1"/>
  </cols>
  <sheetData>
    <row r="1" spans="1:15" x14ac:dyDescent="0.55000000000000004">
      <c r="B1" s="11" t="s">
        <v>144</v>
      </c>
      <c r="C1" s="71"/>
      <c r="D1" s="72"/>
      <c r="E1" s="59"/>
      <c r="F1" s="8"/>
    </row>
    <row r="2" spans="1:15" s="78" customFormat="1" x14ac:dyDescent="0.55000000000000004">
      <c r="A2" s="79"/>
      <c r="B2" s="81" t="s">
        <v>160</v>
      </c>
      <c r="C2" s="91">
        <v>0.22</v>
      </c>
      <c r="D2" s="72"/>
      <c r="E2" s="5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x14ac:dyDescent="0.55000000000000004">
      <c r="B3" s="11" t="s">
        <v>151</v>
      </c>
      <c r="C3" s="71">
        <f>+'Fase 6'!D12</f>
        <v>682929.51444546948</v>
      </c>
      <c r="D3" s="72"/>
      <c r="E3" s="59"/>
      <c r="F3" s="8"/>
    </row>
    <row r="4" spans="1:15" x14ac:dyDescent="0.55000000000000004">
      <c r="B4" s="11" t="s">
        <v>145</v>
      </c>
      <c r="C4" s="136"/>
      <c r="D4" s="12" t="s">
        <v>146</v>
      </c>
      <c r="E4" s="10"/>
      <c r="F4" s="8"/>
    </row>
    <row r="5" spans="1:15" x14ac:dyDescent="0.55000000000000004">
      <c r="B5" s="8"/>
      <c r="C5" s="73"/>
      <c r="D5" s="73"/>
      <c r="E5" s="74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x14ac:dyDescent="0.55000000000000004">
      <c r="B6" s="8"/>
      <c r="C6" s="73">
        <v>1</v>
      </c>
      <c r="D6" s="73">
        <v>2</v>
      </c>
      <c r="E6" s="74">
        <v>3</v>
      </c>
      <c r="F6" s="73">
        <v>4</v>
      </c>
      <c r="G6" s="73">
        <v>5</v>
      </c>
      <c r="H6" s="73">
        <v>6</v>
      </c>
      <c r="I6" s="74">
        <v>7</v>
      </c>
      <c r="J6" s="74">
        <v>8</v>
      </c>
      <c r="K6" s="74">
        <v>9</v>
      </c>
      <c r="L6" s="74">
        <v>10</v>
      </c>
      <c r="M6" s="74">
        <v>11</v>
      </c>
      <c r="N6" s="74">
        <v>12</v>
      </c>
      <c r="O6" s="74"/>
    </row>
    <row r="7" spans="1:15" x14ac:dyDescent="0.55000000000000004">
      <c r="B7" s="8" t="s">
        <v>147</v>
      </c>
      <c r="D7" s="12"/>
      <c r="E7" s="12"/>
      <c r="F7" s="8"/>
    </row>
    <row r="8" spans="1:15" x14ac:dyDescent="0.55000000000000004">
      <c r="B8" s="8" t="s">
        <v>148</v>
      </c>
      <c r="C8" s="35">
        <f>+(('Fasi 1-5'!D17-'Fasi 1-5'!D15-'Fasi 1-5'!D12)/12*C2)-(SUM('Fase 7-7c'!D7:D10)/12*C2)</f>
        <v>1741.6666666666667</v>
      </c>
      <c r="D8" s="72">
        <f>+C8</f>
        <v>1741.6666666666667</v>
      </c>
      <c r="E8" s="72">
        <f t="shared" ref="E8:N9" si="0">+D8</f>
        <v>1741.6666666666667</v>
      </c>
      <c r="F8" s="72">
        <f t="shared" si="0"/>
        <v>1741.6666666666667</v>
      </c>
      <c r="G8" s="72">
        <f t="shared" si="0"/>
        <v>1741.6666666666667</v>
      </c>
      <c r="H8" s="72">
        <f t="shared" si="0"/>
        <v>1741.6666666666667</v>
      </c>
      <c r="I8" s="72">
        <f t="shared" si="0"/>
        <v>1741.6666666666667</v>
      </c>
      <c r="J8" s="72">
        <f t="shared" si="0"/>
        <v>1741.6666666666667</v>
      </c>
      <c r="K8" s="72">
        <f t="shared" si="0"/>
        <v>1741.6666666666667</v>
      </c>
      <c r="L8" s="72">
        <f t="shared" si="0"/>
        <v>1741.6666666666667</v>
      </c>
      <c r="M8" s="72">
        <f t="shared" si="0"/>
        <v>1741.6666666666667</v>
      </c>
      <c r="N8" s="72">
        <f t="shared" si="0"/>
        <v>1741.6666666666667</v>
      </c>
    </row>
    <row r="9" spans="1:15" x14ac:dyDescent="0.55000000000000004">
      <c r="B9" s="8" t="s">
        <v>149</v>
      </c>
      <c r="C9" s="35">
        <f>+'Fase 7-7c'!D3/12*C2</f>
        <v>0</v>
      </c>
      <c r="D9" s="12">
        <f>+C9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</row>
    <row r="10" spans="1:15" x14ac:dyDescent="0.55000000000000004">
      <c r="B10" s="8"/>
      <c r="C10" s="3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5" x14ac:dyDescent="0.55000000000000004">
      <c r="B11" s="11" t="s">
        <v>150</v>
      </c>
      <c r="C11" s="35">
        <f>+C4+C3+C8-C9</f>
        <v>684671.18111213611</v>
      </c>
      <c r="D11" s="12">
        <f t="shared" ref="D11:G11" si="1">+C11+D8-D9-D10</f>
        <v>686412.84777880274</v>
      </c>
      <c r="E11" s="12">
        <f t="shared" si="1"/>
        <v>688154.51444546937</v>
      </c>
      <c r="F11" s="12">
        <f t="shared" si="1"/>
        <v>689896.18111213599</v>
      </c>
      <c r="G11" s="12">
        <f t="shared" si="1"/>
        <v>691637.84777880262</v>
      </c>
      <c r="H11" s="12">
        <f>+G11+H8-H9-H10</f>
        <v>693379.51444546925</v>
      </c>
      <c r="I11" s="12">
        <f t="shared" ref="I11:N11" si="2">+H11+I8-I9-I10</f>
        <v>695121.18111213588</v>
      </c>
      <c r="J11" s="12">
        <f t="shared" si="2"/>
        <v>696862.8477788025</v>
      </c>
      <c r="K11" s="12">
        <f t="shared" si="2"/>
        <v>698604.51444546913</v>
      </c>
      <c r="L11" s="12">
        <f t="shared" si="2"/>
        <v>700346.18111213576</v>
      </c>
      <c r="M11" s="12">
        <f t="shared" si="2"/>
        <v>702087.84777880239</v>
      </c>
      <c r="N11" s="12">
        <f t="shared" si="2"/>
        <v>703829.51444546902</v>
      </c>
    </row>
    <row r="12" spans="1:15" x14ac:dyDescent="0.55000000000000004">
      <c r="B12" s="11"/>
      <c r="C12" s="35"/>
      <c r="D12" s="72"/>
      <c r="E12" s="8"/>
      <c r="F12" s="8"/>
      <c r="N12" s="63"/>
    </row>
    <row r="13" spans="1:15" x14ac:dyDescent="0.55000000000000004">
      <c r="B13" s="8"/>
      <c r="C13" s="38"/>
      <c r="D13" s="9"/>
      <c r="E13" s="8"/>
      <c r="F13" s="8"/>
    </row>
    <row r="14" spans="1:15" x14ac:dyDescent="0.55000000000000004">
      <c r="B14" s="8"/>
      <c r="C14" s="38"/>
      <c r="D14" s="9"/>
      <c r="E14" s="8"/>
      <c r="F14" s="8"/>
    </row>
    <row r="15" spans="1:15" x14ac:dyDescent="0.55000000000000004">
      <c r="B15" s="8"/>
      <c r="C15" s="38"/>
      <c r="D15" s="9"/>
      <c r="E15" s="8"/>
      <c r="F15" s="8"/>
    </row>
    <row r="16" spans="1:15" x14ac:dyDescent="0.55000000000000004">
      <c r="B16" s="8"/>
      <c r="C16" s="38"/>
      <c r="D16" s="9"/>
      <c r="E16" s="8"/>
      <c r="F16" s="8"/>
    </row>
    <row r="17" spans="2:15" x14ac:dyDescent="0.55000000000000004">
      <c r="B17" s="8"/>
      <c r="C17" s="38"/>
      <c r="D17" s="9"/>
      <c r="E17" s="8"/>
      <c r="F17" s="8"/>
    </row>
    <row r="18" spans="2:15" x14ac:dyDescent="0.55000000000000004">
      <c r="B18" s="8"/>
      <c r="C18" s="35"/>
      <c r="D18" s="12"/>
      <c r="E18" s="8"/>
      <c r="F18" s="8"/>
    </row>
    <row r="19" spans="2:15" x14ac:dyDescent="0.55000000000000004">
      <c r="B19" s="8"/>
      <c r="C19" s="35"/>
      <c r="D19" s="12"/>
      <c r="E19" s="8"/>
      <c r="F19" s="8"/>
    </row>
    <row r="20" spans="2:15" x14ac:dyDescent="0.55000000000000004">
      <c r="B20" s="11"/>
      <c r="C20" s="35"/>
      <c r="D20" s="72"/>
      <c r="E20" s="11"/>
      <c r="F20" s="8"/>
    </row>
    <row r="21" spans="2:15" x14ac:dyDescent="0.55000000000000004">
      <c r="B21" s="8"/>
      <c r="C21" s="35"/>
      <c r="D21" s="12"/>
      <c r="E21" s="8"/>
      <c r="F21" s="8"/>
    </row>
    <row r="22" spans="2:15" x14ac:dyDescent="0.55000000000000004">
      <c r="B22" s="8"/>
      <c r="C22" s="38"/>
      <c r="D22" s="9"/>
      <c r="E22" s="16"/>
      <c r="F22" s="55"/>
    </row>
    <row r="23" spans="2:15" x14ac:dyDescent="0.55000000000000004">
      <c r="B23" s="8"/>
      <c r="C23" s="38"/>
      <c r="D23" s="9"/>
      <c r="E23" s="16"/>
      <c r="F23" s="8"/>
    </row>
    <row r="24" spans="2:15" x14ac:dyDescent="0.55000000000000004">
      <c r="B24" s="8"/>
      <c r="C24" s="38"/>
      <c r="D24" s="9"/>
      <c r="E24" s="16"/>
      <c r="F24" s="8"/>
    </row>
    <row r="25" spans="2:15" x14ac:dyDescent="0.55000000000000004">
      <c r="B25" s="8"/>
      <c r="C25" s="38"/>
      <c r="D25" s="9"/>
      <c r="E25" s="16"/>
      <c r="F25" s="55"/>
    </row>
    <row r="26" spans="2:15" x14ac:dyDescent="0.55000000000000004">
      <c r="B26" s="8"/>
      <c r="C26" s="35"/>
      <c r="D26" s="12"/>
      <c r="E26" s="17"/>
      <c r="F26" s="8"/>
    </row>
    <row r="27" spans="2:15" x14ac:dyDescent="0.55000000000000004">
      <c r="B27" s="8"/>
      <c r="C27" s="35"/>
      <c r="D27" s="12"/>
      <c r="E27" s="17"/>
      <c r="F27" s="8"/>
    </row>
    <row r="28" spans="2:15" x14ac:dyDescent="0.55000000000000004">
      <c r="B28" s="8"/>
      <c r="C28" s="38"/>
      <c r="D28" s="9"/>
      <c r="E28" s="8"/>
      <c r="F28" s="8"/>
    </row>
    <row r="29" spans="2:15" x14ac:dyDescent="0.55000000000000004">
      <c r="B29" s="8"/>
      <c r="C29" s="38"/>
      <c r="D29" s="9"/>
      <c r="E29" s="8"/>
      <c r="F29" s="8"/>
    </row>
    <row r="30" spans="2:15" x14ac:dyDescent="0.55000000000000004">
      <c r="B30" s="11"/>
      <c r="C30" s="38"/>
      <c r="D30" s="24"/>
      <c r="E30" s="8"/>
      <c r="F30" s="8"/>
    </row>
    <row r="31" spans="2:15" x14ac:dyDescent="0.55000000000000004">
      <c r="B31" s="48"/>
      <c r="C31" s="38"/>
      <c r="D31" s="24"/>
      <c r="E31" s="8"/>
      <c r="F31" s="8"/>
      <c r="I31" s="56"/>
      <c r="J31" s="56"/>
      <c r="K31" s="56"/>
      <c r="L31" s="56"/>
      <c r="M31" s="56"/>
      <c r="N31" s="56"/>
      <c r="O31" s="56"/>
    </row>
    <row r="32" spans="2:15" x14ac:dyDescent="0.55000000000000004">
      <c r="B32" s="23"/>
      <c r="C32" s="76"/>
      <c r="D32" s="9"/>
      <c r="E32" s="9"/>
      <c r="F32" s="9"/>
    </row>
    <row r="33" spans="1:15" x14ac:dyDescent="0.55000000000000004">
      <c r="B33" s="23"/>
      <c r="C33" s="38"/>
      <c r="D33" s="9"/>
      <c r="E33" s="9"/>
      <c r="F33" s="9"/>
    </row>
    <row r="34" spans="1:15" x14ac:dyDescent="0.55000000000000004">
      <c r="B34" s="23"/>
      <c r="C34" s="35"/>
      <c r="D34" s="12"/>
      <c r="E34" s="8"/>
      <c r="F34" s="8"/>
    </row>
    <row r="35" spans="1:15" ht="5.25" customHeight="1" x14ac:dyDescent="0.55000000000000004">
      <c r="B35" s="23"/>
      <c r="C35" s="38"/>
      <c r="D35" s="9"/>
      <c r="E35" s="8"/>
      <c r="F35" s="8"/>
    </row>
    <row r="36" spans="1:15" s="3" customFormat="1" x14ac:dyDescent="0.55000000000000004">
      <c r="A36" s="11"/>
      <c r="B36" s="23"/>
      <c r="C36" s="35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s="46" customFormat="1" x14ac:dyDescent="0.55000000000000004">
      <c r="A37" s="11"/>
      <c r="B37" s="23"/>
      <c r="C37" s="35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s="46" customFormat="1" x14ac:dyDescent="0.55000000000000004">
      <c r="A38" s="11"/>
      <c r="B38" s="48"/>
      <c r="C38" s="35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55000000000000004">
      <c r="B39" s="11"/>
      <c r="C39" s="35"/>
      <c r="D39" s="12"/>
      <c r="E39" s="11"/>
      <c r="F39" s="8"/>
    </row>
    <row r="40" spans="1:15" x14ac:dyDescent="0.55000000000000004">
      <c r="B40" s="8"/>
      <c r="C40" s="38"/>
      <c r="D40" s="24"/>
      <c r="E40" s="8"/>
      <c r="F40" s="8"/>
    </row>
    <row r="41" spans="1:15" s="8" customFormat="1" x14ac:dyDescent="0.55000000000000004">
      <c r="C41" s="38"/>
      <c r="D41" s="24"/>
    </row>
    <row r="42" spans="1:15" x14ac:dyDescent="0.55000000000000004">
      <c r="B42" s="11"/>
      <c r="C42" s="35"/>
      <c r="D42" s="12"/>
      <c r="E42" s="8"/>
      <c r="F42" s="8"/>
    </row>
    <row r="43" spans="1:15" x14ac:dyDescent="0.55000000000000004">
      <c r="B43" s="8"/>
      <c r="C43" s="38"/>
      <c r="D43" s="12"/>
      <c r="E43" s="8"/>
      <c r="F43" s="8"/>
    </row>
    <row r="44" spans="1:15" s="8" customFormat="1" x14ac:dyDescent="0.55000000000000004">
      <c r="C44" s="38"/>
      <c r="D44" s="12"/>
    </row>
    <row r="45" spans="1:15" x14ac:dyDescent="0.55000000000000004">
      <c r="B45" s="8"/>
      <c r="C45" s="35"/>
      <c r="D45" s="12"/>
      <c r="E45" s="8"/>
      <c r="F45" s="8"/>
    </row>
    <row r="46" spans="1:15" x14ac:dyDescent="0.55000000000000004">
      <c r="B46" s="8"/>
      <c r="C46" s="38"/>
      <c r="D46" s="12"/>
      <c r="E46" s="8"/>
      <c r="F46" s="8"/>
    </row>
    <row r="47" spans="1:15" s="8" customFormat="1" x14ac:dyDescent="0.55000000000000004">
      <c r="C47" s="38"/>
      <c r="D47" s="12"/>
    </row>
    <row r="48" spans="1:15" x14ac:dyDescent="0.55000000000000004">
      <c r="B48" s="8"/>
      <c r="C48" s="35"/>
      <c r="D48" s="12"/>
      <c r="E48" s="8"/>
      <c r="F48" s="8"/>
    </row>
    <row r="49" spans="2:6" x14ac:dyDescent="0.55000000000000004">
      <c r="B49" s="8"/>
      <c r="C49" s="38"/>
      <c r="D49" s="24"/>
      <c r="E49" s="8"/>
      <c r="F49" s="8"/>
    </row>
    <row r="50" spans="2:6" x14ac:dyDescent="0.55000000000000004">
      <c r="B50" s="8"/>
      <c r="C50" s="38"/>
      <c r="D50" s="9"/>
      <c r="E50" s="8"/>
      <c r="F50" s="8"/>
    </row>
    <row r="51" spans="2:6" x14ac:dyDescent="0.55000000000000004">
      <c r="B51" s="8"/>
      <c r="C51" s="35"/>
      <c r="D51" s="12"/>
      <c r="E51" s="8"/>
      <c r="F51" s="8"/>
    </row>
    <row r="52" spans="2:6" x14ac:dyDescent="0.55000000000000004">
      <c r="B52" s="8"/>
      <c r="C52" s="38"/>
      <c r="D52" s="9"/>
      <c r="E52" s="8"/>
      <c r="F52" s="8"/>
    </row>
    <row r="53" spans="2:6" x14ac:dyDescent="0.55000000000000004">
      <c r="B53" s="8"/>
      <c r="C53" s="38"/>
      <c r="D53" s="9"/>
      <c r="E53" s="8"/>
      <c r="F53" s="8"/>
    </row>
    <row r="54" spans="2:6" x14ac:dyDescent="0.55000000000000004">
      <c r="B54" s="8"/>
      <c r="C54" s="38"/>
      <c r="D54" s="9"/>
      <c r="E54" s="8"/>
      <c r="F54" s="8"/>
    </row>
    <row r="55" spans="2:6" x14ac:dyDescent="0.55000000000000004">
      <c r="B55" s="8"/>
      <c r="C55" s="38"/>
      <c r="D55" s="9"/>
      <c r="E55" s="8"/>
      <c r="F55" s="8"/>
    </row>
    <row r="56" spans="2:6" x14ac:dyDescent="0.55000000000000004">
      <c r="B56" s="8"/>
      <c r="C56" s="38"/>
      <c r="D56" s="9"/>
      <c r="E56" s="8"/>
      <c r="F56" s="8"/>
    </row>
    <row r="57" spans="2:6" x14ac:dyDescent="0.55000000000000004">
      <c r="B57" s="8"/>
      <c r="C57" s="38"/>
      <c r="D57" s="9"/>
      <c r="E57" s="8"/>
      <c r="F57" s="8"/>
    </row>
    <row r="58" spans="2:6" x14ac:dyDescent="0.55000000000000004">
      <c r="B58" s="8"/>
      <c r="C58" s="38"/>
      <c r="D58" s="9"/>
      <c r="E58" s="8"/>
      <c r="F58" s="8"/>
    </row>
    <row r="59" spans="2:6" x14ac:dyDescent="0.55000000000000004">
      <c r="B59" s="8"/>
      <c r="C59" s="38"/>
      <c r="D59" s="9"/>
      <c r="E59" s="8"/>
      <c r="F59" s="8"/>
    </row>
    <row r="60" spans="2:6" x14ac:dyDescent="0.55000000000000004">
      <c r="B60" s="8"/>
      <c r="C60" s="38"/>
      <c r="D60" s="9"/>
      <c r="E60" s="8"/>
      <c r="F60" s="8"/>
    </row>
    <row r="61" spans="2:6" x14ac:dyDescent="0.55000000000000004">
      <c r="B61" s="8"/>
      <c r="C61" s="38"/>
      <c r="D61" s="9"/>
      <c r="E61" s="8"/>
      <c r="F61" s="8"/>
    </row>
    <row r="62" spans="2:6" x14ac:dyDescent="0.55000000000000004">
      <c r="B62" s="8"/>
      <c r="C62" s="38"/>
      <c r="D62" s="9"/>
      <c r="E62" s="8"/>
      <c r="F62" s="8"/>
    </row>
    <row r="63" spans="2:6" x14ac:dyDescent="0.55000000000000004">
      <c r="F6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2"/>
  <dimension ref="A1:U57"/>
  <sheetViews>
    <sheetView zoomScale="150" zoomScaleNormal="150" workbookViewId="0">
      <selection activeCell="G3" sqref="G3:G14"/>
    </sheetView>
  </sheetViews>
  <sheetFormatPr defaultRowHeight="14.4" x14ac:dyDescent="0.55000000000000004"/>
  <cols>
    <col min="1" max="1" width="2.3671875" style="8" customWidth="1"/>
    <col min="2" max="2" width="16.1015625" style="8" customWidth="1"/>
    <col min="3" max="3" width="19.62890625" bestFit="1" customWidth="1"/>
    <col min="4" max="4" width="16.1015625" style="2" bestFit="1" customWidth="1"/>
    <col min="5" max="5" width="2.62890625" customWidth="1"/>
    <col min="6" max="6" width="27.5234375" customWidth="1"/>
    <col min="7" max="7" width="16.3671875" style="2" bestFit="1" customWidth="1"/>
    <col min="8" max="8" width="9.47265625" style="8" bestFit="1" customWidth="1"/>
    <col min="9" max="9" width="13.1015625" style="8" bestFit="1" customWidth="1"/>
    <col min="10" max="21" width="9.1015625" style="8"/>
  </cols>
  <sheetData>
    <row r="1" spans="1:21" ht="15.75" customHeight="1" x14ac:dyDescent="0.55000000000000004">
      <c r="B1" s="11" t="s">
        <v>101</v>
      </c>
      <c r="C1" s="144" t="s">
        <v>64</v>
      </c>
      <c r="D1" s="144"/>
      <c r="E1" s="144"/>
      <c r="F1" s="144"/>
      <c r="G1" s="144"/>
    </row>
    <row r="2" spans="1:21" ht="15" customHeight="1" x14ac:dyDescent="0.55000000000000004">
      <c r="C2" s="144"/>
      <c r="D2" s="144"/>
      <c r="E2" s="144"/>
      <c r="F2" s="144"/>
      <c r="G2" s="144"/>
    </row>
    <row r="3" spans="1:21" x14ac:dyDescent="0.55000000000000004">
      <c r="C3" s="81" t="s">
        <v>23</v>
      </c>
      <c r="D3" s="83">
        <v>2108333.3333333335</v>
      </c>
      <c r="E3" s="109"/>
      <c r="F3" s="110" t="s">
        <v>58</v>
      </c>
      <c r="G3" s="83">
        <v>5212788.5773841664</v>
      </c>
    </row>
    <row r="4" spans="1:21" x14ac:dyDescent="0.55000000000000004">
      <c r="C4" s="79" t="s">
        <v>1</v>
      </c>
      <c r="D4" s="111">
        <v>475000</v>
      </c>
      <c r="E4" s="109"/>
      <c r="F4" s="109" t="s">
        <v>56</v>
      </c>
      <c r="G4" s="80">
        <v>2017514.4175738073</v>
      </c>
    </row>
    <row r="5" spans="1:21" x14ac:dyDescent="0.55000000000000004">
      <c r="C5" s="79" t="s">
        <v>34</v>
      </c>
      <c r="D5" s="111">
        <v>900000</v>
      </c>
      <c r="E5" s="109"/>
      <c r="F5" s="109" t="s">
        <v>57</v>
      </c>
      <c r="G5" s="80">
        <v>3195274.1598103587</v>
      </c>
      <c r="H5" s="62"/>
      <c r="I5" s="63"/>
    </row>
    <row r="6" spans="1:21" x14ac:dyDescent="0.55000000000000004">
      <c r="C6" s="79" t="s">
        <v>35</v>
      </c>
      <c r="D6" s="111">
        <v>733333.33333333337</v>
      </c>
      <c r="E6" s="109"/>
      <c r="F6" s="109"/>
      <c r="G6" s="80"/>
    </row>
    <row r="7" spans="1:21" ht="8.25" customHeight="1" x14ac:dyDescent="0.55000000000000004">
      <c r="C7" s="79"/>
      <c r="D7" s="80"/>
      <c r="E7" s="109"/>
      <c r="F7" s="109"/>
      <c r="G7" s="80"/>
    </row>
    <row r="8" spans="1:21" x14ac:dyDescent="0.55000000000000004">
      <c r="C8" s="81" t="s">
        <v>55</v>
      </c>
      <c r="D8" s="83">
        <v>3695274.1598101887</v>
      </c>
      <c r="E8" s="109"/>
      <c r="F8" s="110" t="s">
        <v>60</v>
      </c>
      <c r="G8" s="83">
        <v>35757.558079365379</v>
      </c>
    </row>
    <row r="9" spans="1:21" x14ac:dyDescent="0.55000000000000004">
      <c r="C9" s="79" t="s">
        <v>17</v>
      </c>
      <c r="D9" s="80">
        <v>3599726.7469141115</v>
      </c>
      <c r="E9" s="109"/>
      <c r="F9" s="109"/>
      <c r="G9" s="80"/>
    </row>
    <row r="10" spans="1:21" x14ac:dyDescent="0.55000000000000004">
      <c r="C10" s="79" t="s">
        <v>48</v>
      </c>
      <c r="D10" s="80">
        <v>881642.44513038965</v>
      </c>
      <c r="E10" s="109"/>
      <c r="F10" s="112" t="s">
        <v>59</v>
      </c>
      <c r="G10" s="83">
        <v>555061.35767999105</v>
      </c>
    </row>
    <row r="11" spans="1:21" x14ac:dyDescent="0.55000000000000004">
      <c r="C11" s="79" t="s">
        <v>18</v>
      </c>
      <c r="D11" s="80">
        <v>697224.11532877933</v>
      </c>
      <c r="E11" s="109"/>
      <c r="F11" s="113" t="s">
        <v>25</v>
      </c>
      <c r="G11" s="80">
        <v>500000</v>
      </c>
    </row>
    <row r="12" spans="1:21" x14ac:dyDescent="0.55000000000000004">
      <c r="C12" s="79" t="s">
        <v>152</v>
      </c>
      <c r="D12" s="80">
        <v>682929.51444546948</v>
      </c>
      <c r="E12" s="109"/>
      <c r="F12" s="109" t="s">
        <v>161</v>
      </c>
      <c r="G12" s="80">
        <v>55061.357679990993</v>
      </c>
    </row>
    <row r="13" spans="1:21" x14ac:dyDescent="0.55000000000000004">
      <c r="C13" s="79" t="s">
        <v>19</v>
      </c>
      <c r="D13" s="80">
        <v>-2166248.6620085617</v>
      </c>
      <c r="E13" s="109"/>
      <c r="F13" s="109"/>
      <c r="G13" s="80"/>
    </row>
    <row r="14" spans="1:21" s="34" customFormat="1" ht="15.6" x14ac:dyDescent="0.6">
      <c r="A14" s="57"/>
      <c r="B14" s="57"/>
      <c r="C14" s="84" t="s">
        <v>24</v>
      </c>
      <c r="D14" s="85">
        <v>5803607.4931435222</v>
      </c>
      <c r="E14" s="84"/>
      <c r="F14" s="84" t="s">
        <v>26</v>
      </c>
      <c r="G14" s="85">
        <v>5803607.4931435231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8" customFormat="1" x14ac:dyDescent="0.55000000000000004">
      <c r="D15" s="10"/>
      <c r="G15" s="10"/>
    </row>
    <row r="16" spans="1:21" s="8" customFormat="1" x14ac:dyDescent="0.55000000000000004"/>
    <row r="17" spans="4:7" s="8" customFormat="1" x14ac:dyDescent="0.55000000000000004"/>
    <row r="18" spans="4:7" s="8" customFormat="1" x14ac:dyDescent="0.55000000000000004"/>
    <row r="19" spans="4:7" s="8" customFormat="1" x14ac:dyDescent="0.55000000000000004"/>
    <row r="20" spans="4:7" s="8" customFormat="1" x14ac:dyDescent="0.55000000000000004"/>
    <row r="21" spans="4:7" s="8" customFormat="1" x14ac:dyDescent="0.55000000000000004"/>
    <row r="22" spans="4:7" s="8" customFormat="1" x14ac:dyDescent="0.55000000000000004"/>
    <row r="23" spans="4:7" s="8" customFormat="1" x14ac:dyDescent="0.55000000000000004"/>
    <row r="24" spans="4:7" s="8" customFormat="1" x14ac:dyDescent="0.55000000000000004"/>
    <row r="25" spans="4:7" s="8" customFormat="1" x14ac:dyDescent="0.55000000000000004"/>
    <row r="26" spans="4:7" s="8" customFormat="1" x14ac:dyDescent="0.55000000000000004"/>
    <row r="27" spans="4:7" s="8" customFormat="1" x14ac:dyDescent="0.55000000000000004"/>
    <row r="28" spans="4:7" s="8" customFormat="1" x14ac:dyDescent="0.55000000000000004"/>
    <row r="29" spans="4:7" s="8" customFormat="1" x14ac:dyDescent="0.55000000000000004"/>
    <row r="30" spans="4:7" s="8" customFormat="1" x14ac:dyDescent="0.55000000000000004">
      <c r="D30" s="10"/>
      <c r="G30" s="10"/>
    </row>
    <row r="31" spans="4:7" s="8" customFormat="1" x14ac:dyDescent="0.55000000000000004">
      <c r="D31" s="10"/>
      <c r="G31" s="10"/>
    </row>
    <row r="32" spans="4:7" s="8" customFormat="1" x14ac:dyDescent="0.55000000000000004">
      <c r="D32" s="10"/>
      <c r="G32" s="10"/>
    </row>
    <row r="33" spans="4:7" s="8" customFormat="1" x14ac:dyDescent="0.55000000000000004">
      <c r="D33" s="10"/>
      <c r="G33" s="10"/>
    </row>
    <row r="34" spans="4:7" s="8" customFormat="1" x14ac:dyDescent="0.55000000000000004">
      <c r="D34" s="10"/>
      <c r="G34" s="10"/>
    </row>
    <row r="35" spans="4:7" s="8" customFormat="1" x14ac:dyDescent="0.55000000000000004">
      <c r="D35" s="10"/>
      <c r="G35" s="10"/>
    </row>
    <row r="36" spans="4:7" s="8" customFormat="1" x14ac:dyDescent="0.55000000000000004">
      <c r="D36" s="10"/>
      <c r="G36" s="10"/>
    </row>
    <row r="37" spans="4:7" s="8" customFormat="1" x14ac:dyDescent="0.55000000000000004">
      <c r="D37" s="10"/>
      <c r="G37" s="10"/>
    </row>
    <row r="38" spans="4:7" s="8" customFormat="1" x14ac:dyDescent="0.55000000000000004">
      <c r="D38" s="10"/>
      <c r="G38" s="10"/>
    </row>
    <row r="39" spans="4:7" s="8" customFormat="1" x14ac:dyDescent="0.55000000000000004">
      <c r="D39" s="10"/>
      <c r="G39" s="10"/>
    </row>
    <row r="40" spans="4:7" s="8" customFormat="1" x14ac:dyDescent="0.55000000000000004">
      <c r="D40" s="10"/>
      <c r="G40" s="10"/>
    </row>
    <row r="41" spans="4:7" s="8" customFormat="1" x14ac:dyDescent="0.55000000000000004">
      <c r="D41" s="10"/>
      <c r="G41" s="10"/>
    </row>
    <row r="42" spans="4:7" s="8" customFormat="1" x14ac:dyDescent="0.55000000000000004">
      <c r="D42" s="10"/>
      <c r="G42" s="10"/>
    </row>
    <row r="43" spans="4:7" s="8" customFormat="1" x14ac:dyDescent="0.55000000000000004">
      <c r="D43" s="10"/>
      <c r="G43" s="10"/>
    </row>
    <row r="44" spans="4:7" s="8" customFormat="1" x14ac:dyDescent="0.55000000000000004">
      <c r="D44" s="10"/>
      <c r="G44" s="10"/>
    </row>
    <row r="45" spans="4:7" s="8" customFormat="1" x14ac:dyDescent="0.55000000000000004">
      <c r="D45" s="10"/>
      <c r="G45" s="10"/>
    </row>
    <row r="46" spans="4:7" s="8" customFormat="1" x14ac:dyDescent="0.55000000000000004">
      <c r="D46" s="10"/>
      <c r="G46" s="10"/>
    </row>
    <row r="47" spans="4:7" s="8" customFormat="1" x14ac:dyDescent="0.55000000000000004">
      <c r="D47" s="10"/>
      <c r="G47" s="10"/>
    </row>
    <row r="48" spans="4:7" s="8" customFormat="1" x14ac:dyDescent="0.55000000000000004">
      <c r="D48" s="10"/>
      <c r="G48" s="10"/>
    </row>
    <row r="49" spans="4:7" s="8" customFormat="1" x14ac:dyDescent="0.55000000000000004">
      <c r="D49" s="10"/>
      <c r="G49" s="10"/>
    </row>
    <row r="50" spans="4:7" s="8" customFormat="1" x14ac:dyDescent="0.55000000000000004">
      <c r="D50" s="10"/>
      <c r="G50" s="10"/>
    </row>
    <row r="51" spans="4:7" s="8" customFormat="1" x14ac:dyDescent="0.55000000000000004">
      <c r="D51" s="10"/>
      <c r="G51" s="10"/>
    </row>
    <row r="52" spans="4:7" s="8" customFormat="1" x14ac:dyDescent="0.55000000000000004">
      <c r="D52" s="10"/>
      <c r="G52" s="10"/>
    </row>
    <row r="53" spans="4:7" s="8" customFormat="1" x14ac:dyDescent="0.55000000000000004">
      <c r="D53" s="10"/>
      <c r="G53" s="10"/>
    </row>
    <row r="54" spans="4:7" s="8" customFormat="1" x14ac:dyDescent="0.55000000000000004">
      <c r="D54" s="10"/>
      <c r="G54" s="10"/>
    </row>
    <row r="55" spans="4:7" s="8" customFormat="1" x14ac:dyDescent="0.55000000000000004">
      <c r="D55" s="10"/>
      <c r="G55" s="10"/>
    </row>
    <row r="56" spans="4:7" s="8" customFormat="1" x14ac:dyDescent="0.55000000000000004">
      <c r="D56" s="10"/>
      <c r="G56" s="10"/>
    </row>
    <row r="57" spans="4:7" s="8" customFormat="1" x14ac:dyDescent="0.55000000000000004">
      <c r="D57" s="10"/>
      <c r="G57" s="10"/>
    </row>
  </sheetData>
  <mergeCells count="1">
    <mergeCell ref="C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3"/>
  <dimension ref="A1:AA57"/>
  <sheetViews>
    <sheetView zoomScale="150" zoomScaleNormal="150" workbookViewId="0">
      <selection activeCell="C1" sqref="C1:D2"/>
    </sheetView>
  </sheetViews>
  <sheetFormatPr defaultRowHeight="14.4" x14ac:dyDescent="0.55000000000000004"/>
  <cols>
    <col min="1" max="1" width="10.3671875" style="8" customWidth="1"/>
    <col min="2" max="2" width="11.1015625" style="8" customWidth="1"/>
    <col min="3" max="3" width="25" bestFit="1" customWidth="1"/>
    <col min="4" max="4" width="16.89453125" style="2" bestFit="1" customWidth="1"/>
    <col min="5" max="5" width="3.5234375" style="8" bestFit="1" customWidth="1"/>
    <col min="6" max="6" width="33.3671875" style="8" bestFit="1" customWidth="1"/>
    <col min="7" max="7" width="13" style="8" bestFit="1" customWidth="1"/>
    <col min="8" max="27" width="9.1015625" style="8"/>
  </cols>
  <sheetData>
    <row r="1" spans="1:27" x14ac:dyDescent="0.55000000000000004">
      <c r="B1" s="11" t="s">
        <v>102</v>
      </c>
      <c r="C1" s="145" t="s">
        <v>153</v>
      </c>
      <c r="D1" s="145"/>
    </row>
    <row r="2" spans="1:27" x14ac:dyDescent="0.55000000000000004">
      <c r="C2" s="145"/>
      <c r="D2" s="145"/>
    </row>
    <row r="3" spans="1:27" x14ac:dyDescent="0.55000000000000004">
      <c r="C3" s="37" t="s">
        <v>16</v>
      </c>
      <c r="D3" s="137"/>
    </row>
    <row r="4" spans="1:27" x14ac:dyDescent="0.55000000000000004">
      <c r="C4" s="79" t="s">
        <v>157</v>
      </c>
      <c r="D4" s="137"/>
    </row>
    <row r="5" spans="1:27" x14ac:dyDescent="0.55000000000000004">
      <c r="C5" s="11" t="s">
        <v>154</v>
      </c>
      <c r="D5" s="136"/>
    </row>
    <row r="6" spans="1:27" x14ac:dyDescent="0.55000000000000004">
      <c r="C6" s="11"/>
      <c r="D6" s="35"/>
    </row>
    <row r="7" spans="1:27" x14ac:dyDescent="0.55000000000000004">
      <c r="C7" s="37" t="str">
        <f>+'Fasi 1-5'!C21</f>
        <v>Costo del Filato</v>
      </c>
      <c r="D7" s="137"/>
      <c r="F7" s="81"/>
      <c r="G7" s="71"/>
    </row>
    <row r="8" spans="1:27" x14ac:dyDescent="0.55000000000000004">
      <c r="C8" s="37" t="str">
        <f>+'Fasi 1-5'!C22</f>
        <v>Costo dell'energia</v>
      </c>
      <c r="D8" s="137"/>
      <c r="F8" s="107"/>
      <c r="G8" s="92"/>
    </row>
    <row r="9" spans="1:27" x14ac:dyDescent="0.55000000000000004">
      <c r="C9" s="37" t="str">
        <f>+'Fasi 1-5'!C23</f>
        <v>Provvigioni</v>
      </c>
      <c r="D9" s="137"/>
      <c r="F9" s="82"/>
      <c r="G9" s="93"/>
    </row>
    <row r="10" spans="1:27" x14ac:dyDescent="0.55000000000000004">
      <c r="C10" s="37" t="str">
        <f>+'Fasi 1-5'!C24</f>
        <v>Imballaggi</v>
      </c>
      <c r="D10" s="137"/>
    </row>
    <row r="11" spans="1:27" s="78" customFormat="1" x14ac:dyDescent="0.55000000000000004">
      <c r="A11" s="79"/>
      <c r="B11" s="79"/>
      <c r="C11" s="79" t="s">
        <v>158</v>
      </c>
      <c r="D11" s="137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</row>
    <row r="12" spans="1:27" x14ac:dyDescent="0.55000000000000004">
      <c r="C12" s="11" t="s">
        <v>27</v>
      </c>
      <c r="D12" s="136"/>
      <c r="F12" s="63"/>
      <c r="G12" s="90"/>
    </row>
    <row r="13" spans="1:27" x14ac:dyDescent="0.55000000000000004">
      <c r="C13" s="37" t="str">
        <f>+'Fasi 1-5'!C12</f>
        <v>Costo del lavoro</v>
      </c>
      <c r="D13" s="138"/>
    </row>
    <row r="14" spans="1:27" x14ac:dyDescent="0.55000000000000004">
      <c r="C14" s="37" t="str">
        <f>+'Fasi 1-5'!C13</f>
        <v>Utenze</v>
      </c>
      <c r="D14" s="138"/>
    </row>
    <row r="15" spans="1:27" x14ac:dyDescent="0.55000000000000004">
      <c r="C15" s="37" t="str">
        <f>+'Fasi 1-5'!C14</f>
        <v>Manutenzioni</v>
      </c>
      <c r="D15" s="138"/>
    </row>
    <row r="16" spans="1:27" x14ac:dyDescent="0.55000000000000004">
      <c r="C16" s="37" t="str">
        <f>+'Fasi 1-5'!C15</f>
        <v>Assicurazioni</v>
      </c>
      <c r="D16" s="138"/>
    </row>
    <row r="17" spans="1:27" x14ac:dyDescent="0.55000000000000004">
      <c r="C17" s="37" t="str">
        <f>+'Fasi 1-5'!C16</f>
        <v>Consulenze</v>
      </c>
      <c r="D17" s="138"/>
    </row>
    <row r="18" spans="1:27" x14ac:dyDescent="0.55000000000000004">
      <c r="C18" s="11" t="s">
        <v>12</v>
      </c>
      <c r="D18" s="136"/>
    </row>
    <row r="19" spans="1:27" x14ac:dyDescent="0.55000000000000004">
      <c r="C19" s="18" t="s">
        <v>61</v>
      </c>
      <c r="D19" s="36"/>
    </row>
    <row r="20" spans="1:27" x14ac:dyDescent="0.55000000000000004">
      <c r="C20" s="8" t="s">
        <v>28</v>
      </c>
      <c r="D20" s="137"/>
    </row>
    <row r="21" spans="1:27" s="3" customFormat="1" x14ac:dyDescent="0.55000000000000004">
      <c r="A21" s="11"/>
      <c r="B21" s="11"/>
      <c r="C21" s="31" t="s">
        <v>62</v>
      </c>
      <c r="D21" s="3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x14ac:dyDescent="0.55000000000000004">
      <c r="C22" s="8" t="s">
        <v>30</v>
      </c>
      <c r="D22" s="137"/>
    </row>
    <row r="23" spans="1:27" x14ac:dyDescent="0.55000000000000004">
      <c r="C23" s="8"/>
      <c r="D23" s="10"/>
    </row>
    <row r="24" spans="1:27" x14ac:dyDescent="0.55000000000000004">
      <c r="C24" s="8"/>
      <c r="D24" s="10"/>
    </row>
    <row r="25" spans="1:27" x14ac:dyDescent="0.55000000000000004">
      <c r="B25" s="11" t="s">
        <v>103</v>
      </c>
      <c r="C25" s="37" t="s">
        <v>29</v>
      </c>
      <c r="D25" s="137"/>
      <c r="E25" s="58">
        <v>0.05</v>
      </c>
      <c r="F25" s="11" t="s">
        <v>106</v>
      </c>
    </row>
    <row r="26" spans="1:27" x14ac:dyDescent="0.55000000000000004">
      <c r="A26" s="67" t="s">
        <v>139</v>
      </c>
      <c r="C26" s="40" t="s">
        <v>31</v>
      </c>
      <c r="D26" s="41"/>
    </row>
    <row r="27" spans="1:27" x14ac:dyDescent="0.55000000000000004">
      <c r="B27" s="51"/>
      <c r="C27" s="52"/>
      <c r="D27" s="53"/>
    </row>
    <row r="28" spans="1:27" x14ac:dyDescent="0.55000000000000004">
      <c r="B28" s="51"/>
      <c r="C28" s="52"/>
      <c r="D28" s="53"/>
    </row>
    <row r="29" spans="1:27" x14ac:dyDescent="0.55000000000000004">
      <c r="B29" s="11" t="s">
        <v>104</v>
      </c>
      <c r="C29" s="37" t="s">
        <v>32</v>
      </c>
      <c r="D29" s="137"/>
      <c r="F29" s="79" t="s">
        <v>170</v>
      </c>
      <c r="G29" s="55">
        <v>0.24</v>
      </c>
    </row>
    <row r="30" spans="1:27" x14ac:dyDescent="0.55000000000000004">
      <c r="C30" s="19" t="s">
        <v>33</v>
      </c>
      <c r="D30" s="42"/>
      <c r="F30" s="79" t="s">
        <v>171</v>
      </c>
      <c r="G30" s="55">
        <v>3.9E-2</v>
      </c>
    </row>
    <row r="31" spans="1:27" x14ac:dyDescent="0.55000000000000004">
      <c r="C31" s="8"/>
      <c r="D31" s="10"/>
    </row>
    <row r="32" spans="1:27" x14ac:dyDescent="0.55000000000000004">
      <c r="C32" s="8"/>
      <c r="D32" s="10"/>
    </row>
    <row r="33" spans="3:4" x14ac:dyDescent="0.55000000000000004">
      <c r="C33" s="8"/>
      <c r="D33" s="10"/>
    </row>
    <row r="34" spans="3:4" x14ac:dyDescent="0.55000000000000004">
      <c r="C34" s="8"/>
      <c r="D34" s="10"/>
    </row>
    <row r="35" spans="3:4" x14ac:dyDescent="0.55000000000000004">
      <c r="C35" s="8"/>
      <c r="D35" s="10"/>
    </row>
    <row r="36" spans="3:4" x14ac:dyDescent="0.55000000000000004">
      <c r="C36" s="8"/>
      <c r="D36" s="10"/>
    </row>
    <row r="37" spans="3:4" x14ac:dyDescent="0.55000000000000004">
      <c r="C37" s="8"/>
      <c r="D37" s="10"/>
    </row>
    <row r="38" spans="3:4" x14ac:dyDescent="0.55000000000000004">
      <c r="C38" s="8"/>
      <c r="D38" s="10"/>
    </row>
    <row r="39" spans="3:4" x14ac:dyDescent="0.55000000000000004">
      <c r="C39" s="8"/>
      <c r="D39" s="10"/>
    </row>
    <row r="40" spans="3:4" x14ac:dyDescent="0.55000000000000004">
      <c r="C40" s="8"/>
      <c r="D40" s="10"/>
    </row>
    <row r="41" spans="3:4" x14ac:dyDescent="0.55000000000000004">
      <c r="C41" s="8"/>
      <c r="D41" s="10"/>
    </row>
    <row r="42" spans="3:4" x14ac:dyDescent="0.55000000000000004">
      <c r="C42" s="8"/>
      <c r="D42" s="10"/>
    </row>
    <row r="43" spans="3:4" x14ac:dyDescent="0.55000000000000004">
      <c r="C43" s="8"/>
      <c r="D43" s="10"/>
    </row>
    <row r="44" spans="3:4" x14ac:dyDescent="0.55000000000000004">
      <c r="C44" s="8"/>
      <c r="D44" s="10"/>
    </row>
    <row r="45" spans="3:4" x14ac:dyDescent="0.55000000000000004">
      <c r="C45" s="8"/>
      <c r="D45" s="10"/>
    </row>
    <row r="46" spans="3:4" x14ac:dyDescent="0.55000000000000004">
      <c r="C46" s="8"/>
      <c r="D46" s="10"/>
    </row>
    <row r="47" spans="3:4" x14ac:dyDescent="0.55000000000000004">
      <c r="C47" s="8"/>
      <c r="D47" s="10"/>
    </row>
    <row r="48" spans="3:4" x14ac:dyDescent="0.55000000000000004">
      <c r="C48" s="8"/>
      <c r="D48" s="10"/>
    </row>
    <row r="49" spans="3:4" x14ac:dyDescent="0.55000000000000004">
      <c r="C49" s="8"/>
      <c r="D49" s="10"/>
    </row>
    <row r="50" spans="3:4" x14ac:dyDescent="0.55000000000000004">
      <c r="C50" s="8"/>
      <c r="D50" s="10"/>
    </row>
    <row r="51" spans="3:4" x14ac:dyDescent="0.55000000000000004">
      <c r="C51" s="8"/>
      <c r="D51" s="10"/>
    </row>
    <row r="52" spans="3:4" x14ac:dyDescent="0.55000000000000004">
      <c r="C52" s="8"/>
      <c r="D52" s="10"/>
    </row>
    <row r="53" spans="3:4" x14ac:dyDescent="0.55000000000000004">
      <c r="C53" s="8"/>
      <c r="D53" s="10"/>
    </row>
    <row r="54" spans="3:4" x14ac:dyDescent="0.55000000000000004">
      <c r="C54" s="8"/>
      <c r="D54" s="10"/>
    </row>
    <row r="55" spans="3:4" x14ac:dyDescent="0.55000000000000004">
      <c r="C55" s="8"/>
      <c r="D55" s="10"/>
    </row>
    <row r="56" spans="3:4" x14ac:dyDescent="0.55000000000000004">
      <c r="C56" s="8"/>
      <c r="D56" s="10"/>
    </row>
    <row r="57" spans="3:4" x14ac:dyDescent="0.55000000000000004">
      <c r="C57" s="8"/>
      <c r="D57" s="10"/>
    </row>
  </sheetData>
  <mergeCells count="1">
    <mergeCell ref="C1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8"/>
  <dimension ref="A3:D29"/>
  <sheetViews>
    <sheetView topLeftCell="A7" zoomScale="140" zoomScaleNormal="140" workbookViewId="0">
      <selection activeCell="C21" sqref="C21"/>
    </sheetView>
  </sheetViews>
  <sheetFormatPr defaultColWidth="9.1015625" defaultRowHeight="14.4" x14ac:dyDescent="0.55000000000000004"/>
  <cols>
    <col min="1" max="1" width="12.1015625" style="8" bestFit="1" customWidth="1"/>
    <col min="2" max="2" width="37" style="8" bestFit="1" customWidth="1"/>
    <col min="3" max="3" width="15.5234375" style="8" bestFit="1" customWidth="1"/>
    <col min="4" max="16384" width="9.1015625" style="8"/>
  </cols>
  <sheetData>
    <row r="3" spans="1:3" ht="15.6" x14ac:dyDescent="0.6">
      <c r="B3" s="65" t="s">
        <v>117</v>
      </c>
      <c r="C3" s="66"/>
    </row>
    <row r="4" spans="1:3" x14ac:dyDescent="0.55000000000000004">
      <c r="A4" s="11">
        <v>1</v>
      </c>
      <c r="B4" s="8" t="s">
        <v>76</v>
      </c>
      <c r="C4" s="139"/>
    </row>
    <row r="6" spans="1:3" x14ac:dyDescent="0.55000000000000004">
      <c r="B6" s="11" t="s">
        <v>120</v>
      </c>
    </row>
    <row r="7" spans="1:3" x14ac:dyDescent="0.55000000000000004">
      <c r="B7" s="8" t="s">
        <v>118</v>
      </c>
      <c r="C7" s="139"/>
    </row>
    <row r="8" spans="1:3" x14ac:dyDescent="0.55000000000000004">
      <c r="B8" s="8" t="s">
        <v>66</v>
      </c>
      <c r="C8" s="138"/>
    </row>
    <row r="9" spans="1:3" x14ac:dyDescent="0.55000000000000004">
      <c r="B9" s="8" t="s">
        <v>67</v>
      </c>
      <c r="C9" s="138"/>
    </row>
    <row r="10" spans="1:3" x14ac:dyDescent="0.55000000000000004">
      <c r="B10" s="8" t="s">
        <v>124</v>
      </c>
      <c r="C10" s="138"/>
    </row>
    <row r="11" spans="1:3" x14ac:dyDescent="0.55000000000000004">
      <c r="A11" s="23" t="s">
        <v>126</v>
      </c>
      <c r="B11" s="11" t="s">
        <v>119</v>
      </c>
      <c r="C11" s="35">
        <f>+C7+C10</f>
        <v>0</v>
      </c>
    </row>
    <row r="12" spans="1:3" x14ac:dyDescent="0.55000000000000004">
      <c r="A12" s="23"/>
      <c r="B12" s="8" t="s">
        <v>28</v>
      </c>
      <c r="C12" s="138"/>
    </row>
    <row r="13" spans="1:3" x14ac:dyDescent="0.55000000000000004">
      <c r="A13" s="23"/>
      <c r="B13" s="8" t="s">
        <v>121</v>
      </c>
      <c r="C13" s="138"/>
    </row>
    <row r="14" spans="1:3" x14ac:dyDescent="0.55000000000000004">
      <c r="A14" s="23"/>
      <c r="B14" s="8" t="s">
        <v>122</v>
      </c>
      <c r="C14" s="138"/>
    </row>
    <row r="15" spans="1:3" x14ac:dyDescent="0.55000000000000004">
      <c r="A15" s="23"/>
      <c r="B15" s="8" t="s">
        <v>123</v>
      </c>
      <c r="C15" s="138"/>
    </row>
    <row r="16" spans="1:3" x14ac:dyDescent="0.55000000000000004">
      <c r="A16" s="23" t="s">
        <v>127</v>
      </c>
      <c r="B16" s="11" t="s">
        <v>125</v>
      </c>
      <c r="C16" s="35">
        <f>+C12-C15</f>
        <v>0</v>
      </c>
    </row>
    <row r="17" spans="1:4" x14ac:dyDescent="0.55000000000000004">
      <c r="B17" s="8" t="s">
        <v>128</v>
      </c>
      <c r="C17" s="138"/>
    </row>
    <row r="18" spans="1:4" x14ac:dyDescent="0.55000000000000004">
      <c r="B18" s="8" t="s">
        <v>129</v>
      </c>
      <c r="C18" s="138"/>
    </row>
    <row r="19" spans="1:4" x14ac:dyDescent="0.55000000000000004">
      <c r="A19" s="23" t="s">
        <v>131</v>
      </c>
      <c r="B19" s="11" t="s">
        <v>130</v>
      </c>
      <c r="C19" s="35">
        <f>+C17+C18</f>
        <v>0</v>
      </c>
    </row>
    <row r="20" spans="1:4" x14ac:dyDescent="0.55000000000000004">
      <c r="A20" s="23" t="s">
        <v>132</v>
      </c>
      <c r="B20" s="11" t="s">
        <v>85</v>
      </c>
      <c r="C20" s="136"/>
    </row>
    <row r="21" spans="1:4" x14ac:dyDescent="0.55000000000000004">
      <c r="A21" s="23" t="s">
        <v>140</v>
      </c>
      <c r="B21" s="11" t="s">
        <v>141</v>
      </c>
      <c r="C21" s="136"/>
    </row>
    <row r="22" spans="1:4" x14ac:dyDescent="0.55000000000000004">
      <c r="A22" s="68"/>
      <c r="B22" s="11"/>
      <c r="C22" s="11"/>
    </row>
    <row r="23" spans="1:4" s="11" customFormat="1" x14ac:dyDescent="0.55000000000000004">
      <c r="A23" s="11" t="s">
        <v>134</v>
      </c>
      <c r="B23" s="11" t="s">
        <v>133</v>
      </c>
      <c r="C23" s="64">
        <f>+C11+C16+C19+C20</f>
        <v>0</v>
      </c>
    </row>
    <row r="25" spans="1:4" x14ac:dyDescent="0.55000000000000004">
      <c r="A25" s="23" t="s">
        <v>135</v>
      </c>
      <c r="B25" s="11" t="s">
        <v>137</v>
      </c>
      <c r="C25" s="64">
        <f>+C4-C23</f>
        <v>0</v>
      </c>
    </row>
    <row r="27" spans="1:4" x14ac:dyDescent="0.55000000000000004">
      <c r="B27" s="11" t="s">
        <v>136</v>
      </c>
      <c r="C27" s="35">
        <f>+AVERAGE(C25,C4)*D27</f>
        <v>0</v>
      </c>
      <c r="D27" s="58">
        <v>0.05</v>
      </c>
    </row>
    <row r="29" spans="1:4" x14ac:dyDescent="0.55000000000000004">
      <c r="B29" s="11" t="s">
        <v>138</v>
      </c>
      <c r="C29" s="35">
        <f>+C25+C27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4"/>
  <dimension ref="A1:Z146"/>
  <sheetViews>
    <sheetView topLeftCell="A7" zoomScale="150" zoomScaleNormal="150" workbookViewId="0">
      <selection activeCell="G9" sqref="G9"/>
    </sheetView>
  </sheetViews>
  <sheetFormatPr defaultRowHeight="14.4" x14ac:dyDescent="0.55000000000000004"/>
  <cols>
    <col min="1" max="1" width="3.5234375" style="8" customWidth="1"/>
    <col min="2" max="2" width="15.89453125" style="8" customWidth="1"/>
    <col min="3" max="3" width="20.5234375" bestFit="1" customWidth="1"/>
    <col min="4" max="4" width="16.3671875" bestFit="1" customWidth="1"/>
    <col min="5" max="5" width="5.1015625" customWidth="1"/>
    <col min="6" max="6" width="27.62890625" bestFit="1" customWidth="1"/>
    <col min="7" max="7" width="16.3671875" bestFit="1" customWidth="1"/>
    <col min="8" max="8" width="12.1015625" style="8" bestFit="1" customWidth="1"/>
    <col min="9" max="9" width="14.89453125" style="8" bestFit="1" customWidth="1"/>
    <col min="10" max="26" width="9.1015625" style="8"/>
  </cols>
  <sheetData>
    <row r="1" spans="2:9" x14ac:dyDescent="0.55000000000000004">
      <c r="B1" s="11" t="s">
        <v>107</v>
      </c>
      <c r="C1" s="146" t="s">
        <v>115</v>
      </c>
      <c r="D1" s="146"/>
      <c r="E1" s="146"/>
      <c r="F1" s="146"/>
      <c r="G1" s="146"/>
    </row>
    <row r="2" spans="2:9" x14ac:dyDescent="0.55000000000000004">
      <c r="C2" s="146"/>
      <c r="D2" s="146"/>
      <c r="E2" s="146"/>
      <c r="F2" s="146"/>
      <c r="G2" s="146"/>
    </row>
    <row r="3" spans="2:9" x14ac:dyDescent="0.55000000000000004">
      <c r="C3" s="11" t="s">
        <v>23</v>
      </c>
      <c r="D3" s="35">
        <f>+SUM(D4:D7)</f>
        <v>0</v>
      </c>
      <c r="E3" s="8"/>
      <c r="F3" s="11" t="s">
        <v>58</v>
      </c>
      <c r="G3" s="35">
        <f>SUM(G4:G5)</f>
        <v>0</v>
      </c>
    </row>
    <row r="4" spans="2:9" x14ac:dyDescent="0.55000000000000004">
      <c r="C4" s="8" t="str">
        <f>+'Fasi 1-5'!C2</f>
        <v>Brevetti</v>
      </c>
      <c r="D4" s="140"/>
      <c r="E4" s="8"/>
      <c r="F4" s="8" t="s">
        <v>56</v>
      </c>
      <c r="G4" s="137"/>
      <c r="I4" s="63"/>
    </row>
    <row r="5" spans="2:9" x14ac:dyDescent="0.55000000000000004">
      <c r="C5" s="8" t="str">
        <f>+'Fasi 1-5'!C3</f>
        <v>Impianti</v>
      </c>
      <c r="D5" s="140"/>
      <c r="E5" s="8"/>
      <c r="F5" s="8" t="s">
        <v>57</v>
      </c>
      <c r="G5" s="137"/>
      <c r="H5" s="63"/>
    </row>
    <row r="6" spans="2:9" x14ac:dyDescent="0.55000000000000004">
      <c r="C6" s="8" t="str">
        <f>+'Fasi 1-5'!C4</f>
        <v>Attrezzature</v>
      </c>
      <c r="D6" s="140"/>
      <c r="E6" s="8"/>
      <c r="F6" s="8"/>
      <c r="G6" s="10"/>
    </row>
    <row r="7" spans="2:9" x14ac:dyDescent="0.55000000000000004">
      <c r="C7" s="8" t="str">
        <f>+'Fasi 1-5'!C5</f>
        <v>Autocarri</v>
      </c>
      <c r="D7" s="140"/>
      <c r="E7" s="8"/>
      <c r="F7" s="8"/>
      <c r="G7" s="10"/>
    </row>
    <row r="8" spans="2:9" x14ac:dyDescent="0.55000000000000004">
      <c r="C8" s="8"/>
      <c r="D8" s="10"/>
      <c r="E8" s="8"/>
      <c r="F8" s="8"/>
      <c r="G8" s="10"/>
    </row>
    <row r="9" spans="2:9" x14ac:dyDescent="0.55000000000000004">
      <c r="C9" s="11" t="str">
        <f>+'Fase 6'!C8</f>
        <v>Capitale Circolante</v>
      </c>
      <c r="D9" s="35">
        <f>SUM(D10:D14)</f>
        <v>0</v>
      </c>
      <c r="E9" s="8"/>
      <c r="F9" s="11" t="s">
        <v>60</v>
      </c>
      <c r="G9" s="136"/>
    </row>
    <row r="10" spans="2:9" x14ac:dyDescent="0.55000000000000004">
      <c r="C10" s="37" t="str">
        <f>+'Fase 6'!C9</f>
        <v>Crediti V/Clienti</v>
      </c>
      <c r="D10" s="137"/>
      <c r="E10" s="8"/>
      <c r="F10" s="8"/>
      <c r="G10" s="10"/>
    </row>
    <row r="11" spans="2:9" x14ac:dyDescent="0.55000000000000004">
      <c r="C11" s="37" t="str">
        <f>+'Fase 6'!C10</f>
        <v>Magazzino Mat. Prima</v>
      </c>
      <c r="D11" s="137"/>
      <c r="E11" s="8"/>
      <c r="F11" s="11" t="s">
        <v>59</v>
      </c>
      <c r="G11" s="35">
        <f>+G12+G13</f>
        <v>0</v>
      </c>
    </row>
    <row r="12" spans="2:9" x14ac:dyDescent="0.55000000000000004">
      <c r="C12" s="37" t="str">
        <f>+'Fase 6'!C11</f>
        <v>Magazzino P. Finito</v>
      </c>
      <c r="D12" s="137"/>
      <c r="E12" s="8"/>
      <c r="F12" s="8" t="s">
        <v>25</v>
      </c>
      <c r="G12" s="137"/>
    </row>
    <row r="13" spans="2:9" x14ac:dyDescent="0.55000000000000004">
      <c r="C13" t="s">
        <v>152</v>
      </c>
      <c r="D13" s="137"/>
      <c r="E13" s="8"/>
      <c r="F13" s="8" t="s">
        <v>161</v>
      </c>
      <c r="G13" s="137"/>
    </row>
    <row r="14" spans="2:9" x14ac:dyDescent="0.55000000000000004">
      <c r="C14" s="37" t="str">
        <f>+'Fase 6'!C13</f>
        <v>Debiti V/Fornitori</v>
      </c>
      <c r="D14" s="137"/>
      <c r="E14" s="8"/>
      <c r="F14" s="8"/>
      <c r="G14" s="10"/>
    </row>
    <row r="15" spans="2:9" ht="15.6" x14ac:dyDescent="0.6">
      <c r="C15" s="60" t="s">
        <v>24</v>
      </c>
      <c r="D15" s="61">
        <f>+D3+D9</f>
        <v>0</v>
      </c>
      <c r="E15" s="60"/>
      <c r="F15" s="60" t="s">
        <v>26</v>
      </c>
      <c r="G15" s="61">
        <f>+G9+G11+G3</f>
        <v>0</v>
      </c>
    </row>
    <row r="16" spans="2:9" x14ac:dyDescent="0.55000000000000004">
      <c r="C16" s="8"/>
      <c r="D16" s="8"/>
      <c r="E16" s="8"/>
      <c r="F16" s="8"/>
      <c r="G16" s="8"/>
    </row>
    <row r="17" spans="3:7" x14ac:dyDescent="0.55000000000000004">
      <c r="C17" s="8"/>
      <c r="D17" s="8"/>
      <c r="E17" s="8"/>
      <c r="F17" s="8"/>
      <c r="G17" s="8"/>
    </row>
    <row r="18" spans="3:7" x14ac:dyDescent="0.55000000000000004">
      <c r="C18" s="8"/>
      <c r="D18" s="8"/>
      <c r="E18" s="8"/>
      <c r="F18" s="8"/>
      <c r="G18" s="8"/>
    </row>
    <row r="19" spans="3:7" x14ac:dyDescent="0.55000000000000004">
      <c r="C19" s="8"/>
      <c r="D19" s="8"/>
      <c r="E19" s="8"/>
      <c r="F19" s="8"/>
      <c r="G19" s="8"/>
    </row>
    <row r="20" spans="3:7" x14ac:dyDescent="0.55000000000000004">
      <c r="C20" s="8"/>
      <c r="D20" s="8"/>
      <c r="E20" s="8"/>
      <c r="F20" s="8"/>
      <c r="G20" s="8"/>
    </row>
    <row r="21" spans="3:7" x14ac:dyDescent="0.55000000000000004">
      <c r="C21" s="8"/>
      <c r="D21" s="8"/>
      <c r="E21" s="8"/>
      <c r="F21" s="8"/>
      <c r="G21" s="8"/>
    </row>
    <row r="22" spans="3:7" x14ac:dyDescent="0.55000000000000004">
      <c r="C22" s="8"/>
      <c r="D22" s="8"/>
      <c r="E22" s="8"/>
      <c r="F22" s="8"/>
      <c r="G22" s="8"/>
    </row>
    <row r="23" spans="3:7" x14ac:dyDescent="0.55000000000000004">
      <c r="C23" s="8"/>
      <c r="D23" s="8"/>
      <c r="E23" s="8"/>
      <c r="F23" s="8"/>
      <c r="G23" s="8"/>
    </row>
    <row r="24" spans="3:7" x14ac:dyDescent="0.55000000000000004">
      <c r="C24" s="8"/>
      <c r="D24" s="8"/>
      <c r="E24" s="8"/>
      <c r="F24" s="8"/>
      <c r="G24" s="8"/>
    </row>
    <row r="25" spans="3:7" x14ac:dyDescent="0.55000000000000004">
      <c r="C25" s="8"/>
      <c r="D25" s="8"/>
      <c r="E25" s="8"/>
      <c r="F25" s="8"/>
      <c r="G25" s="8"/>
    </row>
    <row r="26" spans="3:7" x14ac:dyDescent="0.55000000000000004">
      <c r="C26" s="8"/>
      <c r="D26" s="8"/>
      <c r="E26" s="8"/>
      <c r="F26" s="8"/>
      <c r="G26" s="8"/>
    </row>
    <row r="27" spans="3:7" x14ac:dyDescent="0.55000000000000004">
      <c r="C27" s="8"/>
      <c r="D27" s="8"/>
      <c r="E27" s="8"/>
      <c r="F27" s="8"/>
      <c r="G27" s="8"/>
    </row>
    <row r="28" spans="3:7" x14ac:dyDescent="0.55000000000000004">
      <c r="C28" s="8"/>
      <c r="D28" s="8"/>
      <c r="E28" s="8"/>
      <c r="F28" s="8"/>
      <c r="G28" s="8"/>
    </row>
    <row r="29" spans="3:7" x14ac:dyDescent="0.55000000000000004">
      <c r="C29" s="8"/>
      <c r="D29" s="8"/>
      <c r="E29" s="8"/>
      <c r="F29" s="8"/>
      <c r="G29" s="8"/>
    </row>
    <row r="30" spans="3:7" x14ac:dyDescent="0.55000000000000004">
      <c r="C30" s="8"/>
      <c r="D30" s="8"/>
      <c r="E30" s="8"/>
      <c r="F30" s="8"/>
      <c r="G30" s="8"/>
    </row>
    <row r="31" spans="3:7" x14ac:dyDescent="0.55000000000000004">
      <c r="C31" s="8"/>
      <c r="D31" s="8"/>
      <c r="E31" s="8"/>
      <c r="F31" s="8"/>
      <c r="G31" s="8"/>
    </row>
    <row r="32" spans="3:7" x14ac:dyDescent="0.55000000000000004">
      <c r="C32" s="8"/>
      <c r="D32" s="8"/>
      <c r="E32" s="8"/>
      <c r="F32" s="8"/>
      <c r="G32" s="8"/>
    </row>
    <row r="33" spans="3:7" x14ac:dyDescent="0.55000000000000004">
      <c r="C33" s="8"/>
      <c r="D33" s="8"/>
      <c r="E33" s="8"/>
      <c r="F33" s="8"/>
      <c r="G33" s="8"/>
    </row>
    <row r="34" spans="3:7" x14ac:dyDescent="0.55000000000000004">
      <c r="C34" s="8"/>
      <c r="D34" s="8"/>
      <c r="E34" s="8"/>
      <c r="F34" s="8"/>
      <c r="G34" s="8"/>
    </row>
    <row r="35" spans="3:7" x14ac:dyDescent="0.55000000000000004">
      <c r="C35" s="8"/>
      <c r="D35" s="8"/>
      <c r="E35" s="8"/>
      <c r="F35" s="8"/>
      <c r="G35" s="8"/>
    </row>
    <row r="36" spans="3:7" x14ac:dyDescent="0.55000000000000004">
      <c r="C36" s="8"/>
      <c r="D36" s="8"/>
      <c r="E36" s="8"/>
      <c r="F36" s="8"/>
      <c r="G36" s="8"/>
    </row>
    <row r="37" spans="3:7" x14ac:dyDescent="0.55000000000000004">
      <c r="C37" s="8"/>
      <c r="D37" s="8"/>
      <c r="E37" s="8"/>
      <c r="F37" s="8"/>
      <c r="G37" s="8"/>
    </row>
    <row r="38" spans="3:7" x14ac:dyDescent="0.55000000000000004">
      <c r="C38" s="8"/>
      <c r="D38" s="8"/>
      <c r="E38" s="8"/>
      <c r="F38" s="8"/>
      <c r="G38" s="8"/>
    </row>
    <row r="39" spans="3:7" x14ac:dyDescent="0.55000000000000004">
      <c r="C39" s="8"/>
      <c r="D39" s="8"/>
      <c r="E39" s="8"/>
      <c r="F39" s="8"/>
      <c r="G39" s="8"/>
    </row>
    <row r="40" spans="3:7" x14ac:dyDescent="0.55000000000000004">
      <c r="C40" s="8"/>
      <c r="D40" s="8"/>
      <c r="E40" s="8"/>
      <c r="F40" s="8"/>
      <c r="G40" s="8"/>
    </row>
    <row r="41" spans="3:7" x14ac:dyDescent="0.55000000000000004">
      <c r="C41" s="8"/>
      <c r="D41" s="8"/>
      <c r="E41" s="8"/>
      <c r="F41" s="8"/>
      <c r="G41" s="8"/>
    </row>
    <row r="42" spans="3:7" x14ac:dyDescent="0.55000000000000004">
      <c r="C42" s="8"/>
      <c r="D42" s="8"/>
      <c r="E42" s="8"/>
      <c r="F42" s="8"/>
      <c r="G42" s="8"/>
    </row>
    <row r="43" spans="3:7" x14ac:dyDescent="0.55000000000000004">
      <c r="C43" s="8"/>
      <c r="D43" s="8"/>
      <c r="E43" s="8"/>
      <c r="F43" s="8"/>
      <c r="G43" s="8"/>
    </row>
    <row r="44" spans="3:7" x14ac:dyDescent="0.55000000000000004">
      <c r="C44" s="8"/>
      <c r="D44" s="8"/>
      <c r="E44" s="8"/>
      <c r="F44" s="8"/>
      <c r="G44" s="8"/>
    </row>
    <row r="45" spans="3:7" x14ac:dyDescent="0.55000000000000004">
      <c r="C45" s="8"/>
      <c r="D45" s="8"/>
      <c r="E45" s="8"/>
      <c r="F45" s="8"/>
      <c r="G45" s="8"/>
    </row>
    <row r="46" spans="3:7" x14ac:dyDescent="0.55000000000000004">
      <c r="C46" s="8"/>
      <c r="D46" s="8"/>
      <c r="E46" s="8"/>
      <c r="F46" s="8"/>
      <c r="G46" s="8"/>
    </row>
    <row r="47" spans="3:7" x14ac:dyDescent="0.55000000000000004">
      <c r="C47" s="8"/>
      <c r="D47" s="8"/>
      <c r="E47" s="8"/>
      <c r="F47" s="8"/>
      <c r="G47" s="8"/>
    </row>
    <row r="48" spans="3:7" x14ac:dyDescent="0.55000000000000004">
      <c r="C48" s="8"/>
      <c r="D48" s="8"/>
      <c r="E48" s="8"/>
      <c r="F48" s="8"/>
      <c r="G48" s="8"/>
    </row>
    <row r="49" spans="3:7" x14ac:dyDescent="0.55000000000000004">
      <c r="C49" s="8"/>
      <c r="D49" s="8"/>
      <c r="E49" s="8"/>
      <c r="F49" s="8"/>
      <c r="G49" s="8"/>
    </row>
    <row r="50" spans="3:7" x14ac:dyDescent="0.55000000000000004">
      <c r="C50" s="8"/>
      <c r="D50" s="8"/>
      <c r="E50" s="8"/>
      <c r="F50" s="8"/>
      <c r="G50" s="8"/>
    </row>
    <row r="51" spans="3:7" x14ac:dyDescent="0.55000000000000004">
      <c r="C51" s="8"/>
      <c r="D51" s="8"/>
      <c r="E51" s="8"/>
      <c r="F51" s="8"/>
      <c r="G51" s="8"/>
    </row>
    <row r="52" spans="3:7" x14ac:dyDescent="0.55000000000000004">
      <c r="C52" s="8"/>
      <c r="D52" s="8"/>
      <c r="E52" s="8"/>
      <c r="F52" s="8"/>
      <c r="G52" s="8"/>
    </row>
    <row r="53" spans="3:7" x14ac:dyDescent="0.55000000000000004">
      <c r="C53" s="8"/>
      <c r="D53" s="8"/>
      <c r="E53" s="8"/>
      <c r="F53" s="8"/>
      <c r="G53" s="8"/>
    </row>
    <row r="54" spans="3:7" x14ac:dyDescent="0.55000000000000004">
      <c r="C54" s="8"/>
      <c r="D54" s="8"/>
      <c r="E54" s="8"/>
      <c r="F54" s="8"/>
      <c r="G54" s="8"/>
    </row>
    <row r="55" spans="3:7" x14ac:dyDescent="0.55000000000000004">
      <c r="C55" s="8"/>
      <c r="D55" s="8"/>
      <c r="E55" s="8"/>
      <c r="F55" s="8"/>
      <c r="G55" s="8"/>
    </row>
    <row r="56" spans="3:7" x14ac:dyDescent="0.55000000000000004">
      <c r="C56" s="8"/>
      <c r="D56" s="8"/>
      <c r="E56" s="8"/>
      <c r="F56" s="8"/>
      <c r="G56" s="8"/>
    </row>
    <row r="57" spans="3:7" x14ac:dyDescent="0.55000000000000004">
      <c r="C57" s="8"/>
      <c r="D57" s="8"/>
      <c r="E57" s="8"/>
      <c r="F57" s="8"/>
      <c r="G57" s="8"/>
    </row>
    <row r="58" spans="3:7" x14ac:dyDescent="0.55000000000000004">
      <c r="C58" s="8"/>
      <c r="D58" s="8"/>
      <c r="E58" s="8"/>
      <c r="F58" s="8"/>
      <c r="G58" s="8"/>
    </row>
    <row r="59" spans="3:7" x14ac:dyDescent="0.55000000000000004">
      <c r="C59" s="8"/>
      <c r="D59" s="8"/>
      <c r="E59" s="8"/>
      <c r="F59" s="8"/>
      <c r="G59" s="8"/>
    </row>
    <row r="60" spans="3:7" x14ac:dyDescent="0.55000000000000004">
      <c r="C60" s="8"/>
      <c r="D60" s="8"/>
      <c r="E60" s="8"/>
      <c r="F60" s="8"/>
      <c r="G60" s="8"/>
    </row>
    <row r="61" spans="3:7" x14ac:dyDescent="0.55000000000000004">
      <c r="C61" s="8"/>
      <c r="D61" s="8"/>
      <c r="E61" s="8"/>
      <c r="F61" s="8"/>
      <c r="G61" s="8"/>
    </row>
    <row r="62" spans="3:7" x14ac:dyDescent="0.55000000000000004">
      <c r="C62" s="8"/>
      <c r="D62" s="8"/>
      <c r="E62" s="8"/>
      <c r="F62" s="8"/>
      <c r="G62" s="8"/>
    </row>
    <row r="63" spans="3:7" x14ac:dyDescent="0.55000000000000004">
      <c r="C63" s="8"/>
      <c r="D63" s="8"/>
      <c r="E63" s="8"/>
      <c r="F63" s="8"/>
      <c r="G63" s="8"/>
    </row>
    <row r="64" spans="3:7" x14ac:dyDescent="0.55000000000000004">
      <c r="C64" s="8"/>
      <c r="D64" s="8"/>
      <c r="E64" s="8"/>
      <c r="F64" s="8"/>
      <c r="G64" s="8"/>
    </row>
    <row r="65" spans="3:7" x14ac:dyDescent="0.55000000000000004">
      <c r="C65" s="8"/>
      <c r="D65" s="8"/>
      <c r="E65" s="8"/>
      <c r="F65" s="8"/>
      <c r="G65" s="8"/>
    </row>
    <row r="66" spans="3:7" x14ac:dyDescent="0.55000000000000004">
      <c r="C66" s="8"/>
      <c r="D66" s="8"/>
      <c r="E66" s="8"/>
      <c r="F66" s="8"/>
      <c r="G66" s="8"/>
    </row>
    <row r="67" spans="3:7" x14ac:dyDescent="0.55000000000000004">
      <c r="C67" s="8"/>
      <c r="D67" s="8"/>
      <c r="E67" s="8"/>
      <c r="F67" s="8"/>
      <c r="G67" s="8"/>
    </row>
    <row r="68" spans="3:7" x14ac:dyDescent="0.55000000000000004">
      <c r="C68" s="8"/>
      <c r="D68" s="8"/>
      <c r="E68" s="8"/>
      <c r="F68" s="8"/>
      <c r="G68" s="8"/>
    </row>
    <row r="69" spans="3:7" x14ac:dyDescent="0.55000000000000004">
      <c r="C69" s="8"/>
      <c r="D69" s="8"/>
      <c r="E69" s="8"/>
      <c r="F69" s="8"/>
      <c r="G69" s="8"/>
    </row>
    <row r="70" spans="3:7" x14ac:dyDescent="0.55000000000000004">
      <c r="C70" s="8"/>
      <c r="D70" s="8"/>
      <c r="E70" s="8"/>
      <c r="F70" s="8"/>
      <c r="G70" s="8"/>
    </row>
    <row r="71" spans="3:7" x14ac:dyDescent="0.55000000000000004">
      <c r="C71" s="8"/>
      <c r="D71" s="8"/>
      <c r="E71" s="8"/>
      <c r="F71" s="8"/>
      <c r="G71" s="8"/>
    </row>
    <row r="72" spans="3:7" x14ac:dyDescent="0.55000000000000004">
      <c r="C72" s="8"/>
      <c r="D72" s="8"/>
      <c r="E72" s="8"/>
      <c r="F72" s="8"/>
      <c r="G72" s="8"/>
    </row>
    <row r="73" spans="3:7" x14ac:dyDescent="0.55000000000000004">
      <c r="C73" s="8"/>
      <c r="D73" s="8"/>
      <c r="E73" s="8"/>
      <c r="F73" s="8"/>
      <c r="G73" s="8"/>
    </row>
    <row r="74" spans="3:7" x14ac:dyDescent="0.55000000000000004">
      <c r="C74" s="8"/>
      <c r="D74" s="8"/>
      <c r="E74" s="8"/>
      <c r="F74" s="8"/>
      <c r="G74" s="8"/>
    </row>
    <row r="75" spans="3:7" x14ac:dyDescent="0.55000000000000004">
      <c r="C75" s="8"/>
      <c r="D75" s="8"/>
      <c r="E75" s="8"/>
      <c r="F75" s="8"/>
      <c r="G75" s="8"/>
    </row>
    <row r="76" spans="3:7" x14ac:dyDescent="0.55000000000000004">
      <c r="C76" s="8"/>
      <c r="D76" s="8"/>
      <c r="E76" s="8"/>
      <c r="F76" s="8"/>
      <c r="G76" s="8"/>
    </row>
    <row r="77" spans="3:7" x14ac:dyDescent="0.55000000000000004">
      <c r="C77" s="8"/>
      <c r="D77" s="8"/>
      <c r="E77" s="8"/>
      <c r="F77" s="8"/>
      <c r="G77" s="8"/>
    </row>
    <row r="78" spans="3:7" x14ac:dyDescent="0.55000000000000004">
      <c r="C78" s="8"/>
      <c r="D78" s="8"/>
      <c r="E78" s="8"/>
      <c r="F78" s="8"/>
      <c r="G78" s="8"/>
    </row>
    <row r="79" spans="3:7" x14ac:dyDescent="0.55000000000000004">
      <c r="C79" s="8"/>
      <c r="D79" s="8"/>
      <c r="E79" s="8"/>
      <c r="F79" s="8"/>
      <c r="G79" s="8"/>
    </row>
    <row r="80" spans="3:7" x14ac:dyDescent="0.55000000000000004">
      <c r="C80" s="8"/>
      <c r="D80" s="8"/>
      <c r="E80" s="8"/>
      <c r="F80" s="8"/>
      <c r="G80" s="8"/>
    </row>
    <row r="81" spans="3:7" x14ac:dyDescent="0.55000000000000004">
      <c r="C81" s="8"/>
      <c r="D81" s="8"/>
      <c r="E81" s="8"/>
      <c r="F81" s="8"/>
      <c r="G81" s="8"/>
    </row>
    <row r="82" spans="3:7" x14ac:dyDescent="0.55000000000000004">
      <c r="C82" s="8"/>
      <c r="D82" s="8"/>
      <c r="E82" s="8"/>
      <c r="F82" s="8"/>
      <c r="G82" s="8"/>
    </row>
    <row r="83" spans="3:7" x14ac:dyDescent="0.55000000000000004">
      <c r="C83" s="8"/>
      <c r="D83" s="8"/>
      <c r="E83" s="8"/>
      <c r="F83" s="8"/>
      <c r="G83" s="8"/>
    </row>
    <row r="84" spans="3:7" x14ac:dyDescent="0.55000000000000004">
      <c r="C84" s="8"/>
      <c r="D84" s="8"/>
      <c r="E84" s="8"/>
      <c r="F84" s="8"/>
      <c r="G84" s="8"/>
    </row>
    <row r="85" spans="3:7" x14ac:dyDescent="0.55000000000000004">
      <c r="C85" s="8"/>
      <c r="D85" s="8"/>
      <c r="E85" s="8"/>
      <c r="F85" s="8"/>
      <c r="G85" s="8"/>
    </row>
    <row r="86" spans="3:7" x14ac:dyDescent="0.55000000000000004">
      <c r="C86" s="8"/>
      <c r="D86" s="8"/>
      <c r="E86" s="8"/>
      <c r="F86" s="8"/>
      <c r="G86" s="8"/>
    </row>
    <row r="87" spans="3:7" x14ac:dyDescent="0.55000000000000004">
      <c r="C87" s="8"/>
      <c r="D87" s="8"/>
      <c r="E87" s="8"/>
      <c r="F87" s="8"/>
      <c r="G87" s="8"/>
    </row>
    <row r="88" spans="3:7" x14ac:dyDescent="0.55000000000000004">
      <c r="C88" s="8"/>
      <c r="D88" s="8"/>
      <c r="E88" s="8"/>
      <c r="F88" s="8"/>
      <c r="G88" s="8"/>
    </row>
    <row r="89" spans="3:7" x14ac:dyDescent="0.55000000000000004">
      <c r="C89" s="8"/>
      <c r="D89" s="8"/>
      <c r="E89" s="8"/>
      <c r="F89" s="8"/>
      <c r="G89" s="8"/>
    </row>
    <row r="90" spans="3:7" x14ac:dyDescent="0.55000000000000004">
      <c r="C90" s="8"/>
      <c r="D90" s="8"/>
      <c r="E90" s="8"/>
      <c r="F90" s="8"/>
      <c r="G90" s="8"/>
    </row>
    <row r="91" spans="3:7" x14ac:dyDescent="0.55000000000000004">
      <c r="C91" s="8"/>
      <c r="D91" s="8"/>
      <c r="E91" s="8"/>
      <c r="F91" s="8"/>
      <c r="G91" s="8"/>
    </row>
    <row r="92" spans="3:7" x14ac:dyDescent="0.55000000000000004">
      <c r="C92" s="8"/>
      <c r="D92" s="8"/>
      <c r="E92" s="8"/>
      <c r="F92" s="8"/>
      <c r="G92" s="8"/>
    </row>
    <row r="93" spans="3:7" x14ac:dyDescent="0.55000000000000004">
      <c r="C93" s="8"/>
      <c r="D93" s="8"/>
      <c r="E93" s="8"/>
      <c r="F93" s="8"/>
      <c r="G93" s="8"/>
    </row>
    <row r="94" spans="3:7" x14ac:dyDescent="0.55000000000000004">
      <c r="C94" s="8"/>
      <c r="D94" s="8"/>
      <c r="E94" s="8"/>
      <c r="F94" s="8"/>
      <c r="G94" s="8"/>
    </row>
    <row r="95" spans="3:7" x14ac:dyDescent="0.55000000000000004">
      <c r="C95" s="8"/>
      <c r="D95" s="8"/>
      <c r="E95" s="8"/>
      <c r="F95" s="8"/>
      <c r="G95" s="8"/>
    </row>
    <row r="96" spans="3:7" x14ac:dyDescent="0.55000000000000004">
      <c r="C96" s="8"/>
      <c r="D96" s="8"/>
      <c r="E96" s="8"/>
      <c r="F96" s="8"/>
      <c r="G96" s="8"/>
    </row>
    <row r="97" spans="3:7" x14ac:dyDescent="0.55000000000000004">
      <c r="C97" s="8"/>
      <c r="D97" s="8"/>
      <c r="E97" s="8"/>
      <c r="F97" s="8"/>
      <c r="G97" s="8"/>
    </row>
    <row r="98" spans="3:7" x14ac:dyDescent="0.55000000000000004">
      <c r="C98" s="8"/>
      <c r="D98" s="8"/>
      <c r="E98" s="8"/>
      <c r="F98" s="8"/>
      <c r="G98" s="8"/>
    </row>
    <row r="99" spans="3:7" x14ac:dyDescent="0.55000000000000004">
      <c r="C99" s="8"/>
      <c r="D99" s="8"/>
      <c r="E99" s="8"/>
      <c r="F99" s="8"/>
      <c r="G99" s="8"/>
    </row>
    <row r="100" spans="3:7" x14ac:dyDescent="0.55000000000000004">
      <c r="C100" s="8"/>
      <c r="D100" s="8"/>
      <c r="E100" s="8"/>
      <c r="F100" s="8"/>
      <c r="G100" s="8"/>
    </row>
    <row r="101" spans="3:7" x14ac:dyDescent="0.55000000000000004">
      <c r="C101" s="8"/>
      <c r="D101" s="8"/>
      <c r="E101" s="8"/>
      <c r="F101" s="8"/>
      <c r="G101" s="8"/>
    </row>
    <row r="102" spans="3:7" x14ac:dyDescent="0.55000000000000004">
      <c r="C102" s="8"/>
      <c r="D102" s="8"/>
      <c r="E102" s="8"/>
      <c r="F102" s="8"/>
      <c r="G102" s="8"/>
    </row>
    <row r="103" spans="3:7" x14ac:dyDescent="0.55000000000000004">
      <c r="C103" s="8"/>
      <c r="D103" s="8"/>
      <c r="E103" s="8"/>
      <c r="F103" s="8"/>
      <c r="G103" s="8"/>
    </row>
    <row r="104" spans="3:7" x14ac:dyDescent="0.55000000000000004">
      <c r="C104" s="8"/>
      <c r="D104" s="8"/>
      <c r="E104" s="8"/>
      <c r="F104" s="8"/>
      <c r="G104" s="8"/>
    </row>
    <row r="105" spans="3:7" x14ac:dyDescent="0.55000000000000004">
      <c r="C105" s="8"/>
      <c r="D105" s="8"/>
      <c r="E105" s="8"/>
      <c r="F105" s="8"/>
      <c r="G105" s="8"/>
    </row>
    <row r="106" spans="3:7" x14ac:dyDescent="0.55000000000000004">
      <c r="C106" s="8"/>
      <c r="D106" s="8"/>
      <c r="E106" s="8"/>
      <c r="F106" s="8"/>
      <c r="G106" s="8"/>
    </row>
    <row r="107" spans="3:7" x14ac:dyDescent="0.55000000000000004">
      <c r="C107" s="8"/>
      <c r="D107" s="8"/>
      <c r="E107" s="8"/>
      <c r="F107" s="8"/>
      <c r="G107" s="8"/>
    </row>
    <row r="108" spans="3:7" x14ac:dyDescent="0.55000000000000004">
      <c r="C108" s="8"/>
      <c r="D108" s="8"/>
      <c r="E108" s="8"/>
      <c r="F108" s="8"/>
      <c r="G108" s="8"/>
    </row>
    <row r="109" spans="3:7" x14ac:dyDescent="0.55000000000000004">
      <c r="C109" s="8"/>
      <c r="D109" s="8"/>
      <c r="E109" s="8"/>
      <c r="F109" s="8"/>
      <c r="G109" s="8"/>
    </row>
    <row r="110" spans="3:7" x14ac:dyDescent="0.55000000000000004">
      <c r="C110" s="8"/>
      <c r="D110" s="8"/>
      <c r="E110" s="8"/>
      <c r="F110" s="8"/>
      <c r="G110" s="8"/>
    </row>
    <row r="111" spans="3:7" x14ac:dyDescent="0.55000000000000004">
      <c r="C111" s="8"/>
      <c r="D111" s="8"/>
      <c r="E111" s="8"/>
      <c r="F111" s="8"/>
      <c r="G111" s="8"/>
    </row>
    <row r="112" spans="3:7" x14ac:dyDescent="0.55000000000000004">
      <c r="C112" s="8"/>
      <c r="D112" s="8"/>
      <c r="E112" s="8"/>
      <c r="F112" s="8"/>
      <c r="G112" s="8"/>
    </row>
    <row r="113" spans="3:7" x14ac:dyDescent="0.55000000000000004">
      <c r="C113" s="8"/>
      <c r="D113" s="8"/>
      <c r="E113" s="8"/>
      <c r="F113" s="8"/>
      <c r="G113" s="8"/>
    </row>
    <row r="114" spans="3:7" x14ac:dyDescent="0.55000000000000004">
      <c r="C114" s="8"/>
      <c r="D114" s="8"/>
      <c r="E114" s="8"/>
      <c r="F114" s="8"/>
      <c r="G114" s="8"/>
    </row>
    <row r="115" spans="3:7" x14ac:dyDescent="0.55000000000000004">
      <c r="C115" s="8"/>
      <c r="D115" s="8"/>
      <c r="E115" s="8"/>
      <c r="F115" s="8"/>
      <c r="G115" s="8"/>
    </row>
    <row r="116" spans="3:7" x14ac:dyDescent="0.55000000000000004">
      <c r="C116" s="8"/>
      <c r="D116" s="8"/>
      <c r="E116" s="8"/>
      <c r="F116" s="8"/>
      <c r="G116" s="8"/>
    </row>
    <row r="117" spans="3:7" x14ac:dyDescent="0.55000000000000004">
      <c r="C117" s="8"/>
      <c r="D117" s="8"/>
      <c r="E117" s="8"/>
      <c r="F117" s="8"/>
      <c r="G117" s="8"/>
    </row>
    <row r="118" spans="3:7" x14ac:dyDescent="0.55000000000000004">
      <c r="C118" s="8"/>
      <c r="D118" s="8"/>
      <c r="E118" s="8"/>
      <c r="F118" s="8"/>
      <c r="G118" s="8"/>
    </row>
    <row r="119" spans="3:7" x14ac:dyDescent="0.55000000000000004">
      <c r="C119" s="8"/>
      <c r="D119" s="8"/>
      <c r="E119" s="8"/>
      <c r="F119" s="8"/>
      <c r="G119" s="8"/>
    </row>
    <row r="120" spans="3:7" x14ac:dyDescent="0.55000000000000004">
      <c r="C120" s="8"/>
      <c r="D120" s="8"/>
      <c r="E120" s="8"/>
      <c r="F120" s="8"/>
      <c r="G120" s="8"/>
    </row>
    <row r="121" spans="3:7" x14ac:dyDescent="0.55000000000000004">
      <c r="C121" s="8"/>
      <c r="D121" s="8"/>
      <c r="E121" s="8"/>
      <c r="F121" s="8"/>
      <c r="G121" s="8"/>
    </row>
    <row r="122" spans="3:7" x14ac:dyDescent="0.55000000000000004">
      <c r="C122" s="8"/>
      <c r="D122" s="8"/>
      <c r="E122" s="8"/>
      <c r="F122" s="8"/>
      <c r="G122" s="8"/>
    </row>
    <row r="123" spans="3:7" x14ac:dyDescent="0.55000000000000004">
      <c r="C123" s="8"/>
      <c r="D123" s="8"/>
      <c r="E123" s="8"/>
      <c r="F123" s="8"/>
      <c r="G123" s="8"/>
    </row>
    <row r="124" spans="3:7" x14ac:dyDescent="0.55000000000000004">
      <c r="C124" s="8"/>
      <c r="D124" s="8"/>
      <c r="E124" s="8"/>
      <c r="F124" s="8"/>
      <c r="G124" s="8"/>
    </row>
    <row r="125" spans="3:7" x14ac:dyDescent="0.55000000000000004">
      <c r="C125" s="8"/>
      <c r="D125" s="8"/>
      <c r="E125" s="8"/>
      <c r="F125" s="8"/>
      <c r="G125" s="8"/>
    </row>
    <row r="126" spans="3:7" x14ac:dyDescent="0.55000000000000004">
      <c r="C126" s="8"/>
      <c r="D126" s="8"/>
      <c r="E126" s="8"/>
      <c r="F126" s="8"/>
      <c r="G126" s="8"/>
    </row>
    <row r="127" spans="3:7" x14ac:dyDescent="0.55000000000000004">
      <c r="C127" s="8"/>
      <c r="D127" s="8"/>
      <c r="E127" s="8"/>
      <c r="F127" s="8"/>
      <c r="G127" s="8"/>
    </row>
    <row r="128" spans="3:7" x14ac:dyDescent="0.55000000000000004">
      <c r="C128" s="8"/>
      <c r="D128" s="8"/>
      <c r="E128" s="8"/>
      <c r="F128" s="8"/>
      <c r="G128" s="8"/>
    </row>
    <row r="129" spans="3:7" x14ac:dyDescent="0.55000000000000004">
      <c r="C129" s="8"/>
      <c r="D129" s="8"/>
      <c r="E129" s="8"/>
      <c r="F129" s="8"/>
      <c r="G129" s="8"/>
    </row>
    <row r="130" spans="3:7" x14ac:dyDescent="0.55000000000000004">
      <c r="C130" s="8"/>
      <c r="D130" s="8"/>
      <c r="E130" s="8"/>
      <c r="F130" s="8"/>
      <c r="G130" s="8"/>
    </row>
    <row r="131" spans="3:7" x14ac:dyDescent="0.55000000000000004">
      <c r="C131" s="8"/>
      <c r="D131" s="8"/>
      <c r="E131" s="8"/>
      <c r="F131" s="8"/>
      <c r="G131" s="8"/>
    </row>
    <row r="132" spans="3:7" x14ac:dyDescent="0.55000000000000004">
      <c r="C132" s="8"/>
      <c r="D132" s="8"/>
      <c r="E132" s="8"/>
      <c r="F132" s="8"/>
      <c r="G132" s="8"/>
    </row>
    <row r="133" spans="3:7" x14ac:dyDescent="0.55000000000000004">
      <c r="C133" s="8"/>
      <c r="D133" s="8"/>
      <c r="E133" s="8"/>
      <c r="F133" s="8"/>
      <c r="G133" s="8"/>
    </row>
    <row r="134" spans="3:7" x14ac:dyDescent="0.55000000000000004">
      <c r="C134" s="8"/>
      <c r="D134" s="8"/>
      <c r="E134" s="8"/>
      <c r="F134" s="8"/>
      <c r="G134" s="8"/>
    </row>
    <row r="135" spans="3:7" x14ac:dyDescent="0.55000000000000004">
      <c r="C135" s="8"/>
      <c r="D135" s="8"/>
      <c r="E135" s="8"/>
      <c r="F135" s="8"/>
      <c r="G135" s="8"/>
    </row>
    <row r="136" spans="3:7" x14ac:dyDescent="0.55000000000000004">
      <c r="C136" s="8"/>
      <c r="D136" s="8"/>
      <c r="E136" s="8"/>
      <c r="F136" s="8"/>
      <c r="G136" s="8"/>
    </row>
    <row r="137" spans="3:7" x14ac:dyDescent="0.55000000000000004">
      <c r="C137" s="8"/>
      <c r="D137" s="8"/>
      <c r="E137" s="8"/>
      <c r="F137" s="8"/>
      <c r="G137" s="8"/>
    </row>
    <row r="138" spans="3:7" x14ac:dyDescent="0.55000000000000004">
      <c r="C138" s="8"/>
      <c r="D138" s="8"/>
      <c r="E138" s="8"/>
      <c r="F138" s="8"/>
      <c r="G138" s="8"/>
    </row>
    <row r="139" spans="3:7" x14ac:dyDescent="0.55000000000000004">
      <c r="C139" s="8"/>
      <c r="D139" s="8"/>
      <c r="E139" s="8"/>
      <c r="F139" s="8"/>
      <c r="G139" s="8"/>
    </row>
    <row r="140" spans="3:7" x14ac:dyDescent="0.55000000000000004">
      <c r="C140" s="8"/>
      <c r="D140" s="8"/>
      <c r="E140" s="8"/>
      <c r="F140" s="8"/>
      <c r="G140" s="8"/>
    </row>
    <row r="141" spans="3:7" x14ac:dyDescent="0.55000000000000004">
      <c r="C141" s="8"/>
      <c r="D141" s="8"/>
      <c r="E141" s="8"/>
      <c r="F141" s="8"/>
      <c r="G141" s="8"/>
    </row>
    <row r="142" spans="3:7" x14ac:dyDescent="0.55000000000000004">
      <c r="C142" s="8"/>
      <c r="D142" s="8"/>
      <c r="E142" s="8"/>
      <c r="F142" s="8"/>
      <c r="G142" s="8"/>
    </row>
    <row r="143" spans="3:7" x14ac:dyDescent="0.55000000000000004">
      <c r="C143" s="8"/>
      <c r="D143" s="8"/>
      <c r="E143" s="8"/>
      <c r="F143" s="8"/>
      <c r="G143" s="8"/>
    </row>
    <row r="144" spans="3:7" x14ac:dyDescent="0.55000000000000004">
      <c r="C144" s="8"/>
      <c r="D144" s="8"/>
      <c r="E144" s="8"/>
      <c r="F144" s="8"/>
      <c r="G144" s="8"/>
    </row>
    <row r="145" spans="3:7" x14ac:dyDescent="0.55000000000000004">
      <c r="C145" s="8"/>
      <c r="D145" s="8"/>
      <c r="E145" s="8"/>
      <c r="F145" s="8"/>
      <c r="G145" s="8"/>
    </row>
    <row r="146" spans="3:7" x14ac:dyDescent="0.55000000000000004">
      <c r="C146" s="8"/>
      <c r="D146" s="8"/>
      <c r="E146" s="8"/>
      <c r="F146" s="8"/>
      <c r="G146" s="8"/>
    </row>
  </sheetData>
  <mergeCells count="1">
    <mergeCell ref="C1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5"/>
  <dimension ref="A1:Z156"/>
  <sheetViews>
    <sheetView topLeftCell="A20" zoomScale="140" zoomScaleNormal="140" workbookViewId="0">
      <selection activeCell="D39" sqref="D39"/>
    </sheetView>
  </sheetViews>
  <sheetFormatPr defaultColWidth="9.1015625" defaultRowHeight="14.4" x14ac:dyDescent="0.55000000000000004"/>
  <cols>
    <col min="1" max="1" width="3.1015625" style="114" customWidth="1"/>
    <col min="2" max="2" width="15.1015625" style="114" customWidth="1"/>
    <col min="3" max="3" width="40.5234375" style="115" bestFit="1" customWidth="1"/>
    <col min="4" max="4" width="10.89453125" style="115" bestFit="1" customWidth="1"/>
    <col min="5" max="26" width="9.1015625" style="114"/>
    <col min="27" max="16384" width="9.1015625" style="115"/>
  </cols>
  <sheetData>
    <row r="1" spans="2:4" ht="18.3" x14ac:dyDescent="0.55000000000000004">
      <c r="B1" s="52" t="s">
        <v>109</v>
      </c>
      <c r="C1" s="147" t="s">
        <v>110</v>
      </c>
      <c r="D1" s="147"/>
    </row>
    <row r="2" spans="2:4" ht="15.6" x14ac:dyDescent="0.6">
      <c r="C2" s="116"/>
      <c r="D2" s="117" t="s">
        <v>159</v>
      </c>
    </row>
    <row r="3" spans="2:4" ht="15.6" hidden="1" x14ac:dyDescent="0.6">
      <c r="C3" s="118"/>
      <c r="D3" s="119"/>
    </row>
    <row r="4" spans="2:4" ht="15.6" x14ac:dyDescent="0.6">
      <c r="C4" s="118" t="s">
        <v>65</v>
      </c>
      <c r="D4" s="141"/>
    </row>
    <row r="5" spans="2:4" ht="15.6" x14ac:dyDescent="0.6">
      <c r="C5" s="118" t="s">
        <v>66</v>
      </c>
      <c r="D5" s="141"/>
    </row>
    <row r="6" spans="2:4" ht="15.6" x14ac:dyDescent="0.6">
      <c r="C6" s="118" t="s">
        <v>67</v>
      </c>
      <c r="D6" s="141"/>
    </row>
    <row r="7" spans="2:4" ht="15.6" x14ac:dyDescent="0.6">
      <c r="C7" s="118" t="s">
        <v>68</v>
      </c>
      <c r="D7" s="141"/>
    </row>
    <row r="8" spans="2:4" ht="15.6" hidden="1" x14ac:dyDescent="0.6">
      <c r="C8" s="118"/>
      <c r="D8" s="119"/>
    </row>
    <row r="9" spans="2:4" ht="15.6" x14ac:dyDescent="0.6">
      <c r="C9" s="122" t="s">
        <v>69</v>
      </c>
      <c r="D9" s="123">
        <f>+D4-D7</f>
        <v>0</v>
      </c>
    </row>
    <row r="10" spans="2:4" ht="15.6" hidden="1" x14ac:dyDescent="0.6">
      <c r="C10" s="118"/>
      <c r="D10" s="119"/>
    </row>
    <row r="11" spans="2:4" ht="15.6" x14ac:dyDescent="0.6">
      <c r="C11" s="118" t="s">
        <v>28</v>
      </c>
      <c r="D11" s="141"/>
    </row>
    <row r="12" spans="2:4" ht="15.6" x14ac:dyDescent="0.6">
      <c r="C12" s="118" t="s">
        <v>70</v>
      </c>
      <c r="D12" s="141"/>
    </row>
    <row r="13" spans="2:4" ht="15.6" x14ac:dyDescent="0.6">
      <c r="C13" s="118" t="s">
        <v>71</v>
      </c>
      <c r="D13" s="141"/>
    </row>
    <row r="14" spans="2:4" ht="15.6" x14ac:dyDescent="0.6">
      <c r="C14" s="118" t="s">
        <v>72</v>
      </c>
      <c r="D14" s="141"/>
    </row>
    <row r="15" spans="2:4" ht="15.6" x14ac:dyDescent="0.6">
      <c r="C15" s="116" t="s">
        <v>73</v>
      </c>
      <c r="D15" s="120">
        <f>+D14-D11</f>
        <v>0</v>
      </c>
    </row>
    <row r="16" spans="2:4" ht="15.6" hidden="1" x14ac:dyDescent="0.6">
      <c r="C16" s="118"/>
      <c r="D16" s="119"/>
    </row>
    <row r="17" spans="3:4" ht="15.6" x14ac:dyDescent="0.6">
      <c r="C17" s="122" t="s">
        <v>74</v>
      </c>
      <c r="D17" s="123">
        <f>+D9-D15</f>
        <v>0</v>
      </c>
    </row>
    <row r="18" spans="3:4" ht="15.6" hidden="1" x14ac:dyDescent="0.6">
      <c r="C18" s="118"/>
      <c r="D18" s="119"/>
    </row>
    <row r="19" spans="3:4" ht="15.6" x14ac:dyDescent="0.6">
      <c r="C19" s="118" t="s">
        <v>75</v>
      </c>
      <c r="D19" s="141"/>
    </row>
    <row r="20" spans="3:4" ht="15.6" x14ac:dyDescent="0.6">
      <c r="C20" s="118" t="s">
        <v>76</v>
      </c>
      <c r="D20" s="141"/>
    </row>
    <row r="21" spans="3:4" ht="15.6" x14ac:dyDescent="0.6">
      <c r="C21" s="118" t="s">
        <v>77</v>
      </c>
      <c r="D21" s="141"/>
    </row>
    <row r="22" spans="3:4" ht="15.6" x14ac:dyDescent="0.6">
      <c r="C22" s="118" t="s">
        <v>78</v>
      </c>
      <c r="D22" s="141"/>
    </row>
    <row r="23" spans="3:4" ht="15.6" x14ac:dyDescent="0.6">
      <c r="C23" s="116" t="s">
        <v>79</v>
      </c>
      <c r="D23" s="120">
        <f>+D22+D19</f>
        <v>0</v>
      </c>
    </row>
    <row r="24" spans="3:4" ht="15.6" x14ac:dyDescent="0.6">
      <c r="C24" s="118"/>
      <c r="D24" s="119"/>
    </row>
    <row r="25" spans="3:4" ht="15.6" x14ac:dyDescent="0.6">
      <c r="C25" s="116" t="s">
        <v>80</v>
      </c>
      <c r="D25" s="142"/>
    </row>
    <row r="26" spans="3:4" ht="15.6" x14ac:dyDescent="0.6">
      <c r="C26" s="118"/>
      <c r="D26" s="119"/>
    </row>
    <row r="27" spans="3:4" ht="15.6" x14ac:dyDescent="0.6">
      <c r="C27" s="118" t="s">
        <v>81</v>
      </c>
      <c r="D27" s="141"/>
    </row>
    <row r="28" spans="3:4" ht="15.6" x14ac:dyDescent="0.6">
      <c r="C28" s="118" t="s">
        <v>82</v>
      </c>
      <c r="D28" s="141"/>
    </row>
    <row r="29" spans="3:4" ht="15.6" x14ac:dyDescent="0.6">
      <c r="C29" s="118" t="s">
        <v>83</v>
      </c>
      <c r="D29" s="141"/>
    </row>
    <row r="30" spans="3:4" ht="15.6" x14ac:dyDescent="0.6">
      <c r="C30" s="118" t="s">
        <v>84</v>
      </c>
      <c r="D30" s="141"/>
    </row>
    <row r="31" spans="3:4" ht="15.6" x14ac:dyDescent="0.6">
      <c r="C31" s="116" t="s">
        <v>85</v>
      </c>
      <c r="D31" s="120">
        <f>+D27+D30</f>
        <v>0</v>
      </c>
    </row>
    <row r="32" spans="3:4" ht="15.6" x14ac:dyDescent="0.6">
      <c r="C32" s="118"/>
      <c r="D32" s="119"/>
    </row>
    <row r="33" spans="3:4" ht="15.6" x14ac:dyDescent="0.6">
      <c r="C33" s="118" t="s">
        <v>86</v>
      </c>
      <c r="D33" s="141"/>
    </row>
    <row r="34" spans="3:4" ht="15.6" x14ac:dyDescent="0.6">
      <c r="C34" s="118" t="s">
        <v>87</v>
      </c>
      <c r="D34" s="141"/>
    </row>
    <row r="35" spans="3:4" ht="15.6" x14ac:dyDescent="0.6">
      <c r="C35" s="118" t="s">
        <v>88</v>
      </c>
      <c r="D35" s="141"/>
    </row>
    <row r="36" spans="3:4" ht="15.6" x14ac:dyDescent="0.6">
      <c r="C36" s="118" t="s">
        <v>89</v>
      </c>
      <c r="D36" s="141"/>
    </row>
    <row r="37" spans="3:4" ht="15.6" x14ac:dyDescent="0.6">
      <c r="C37" s="122" t="s">
        <v>90</v>
      </c>
      <c r="D37" s="123">
        <f>D36-D33</f>
        <v>0</v>
      </c>
    </row>
    <row r="38" spans="3:4" x14ac:dyDescent="0.55000000000000004">
      <c r="C38" s="114"/>
      <c r="D38" s="121"/>
    </row>
    <row r="39" spans="3:4" x14ac:dyDescent="0.55000000000000004">
      <c r="C39" s="114"/>
      <c r="D39" s="114"/>
    </row>
    <row r="40" spans="3:4" x14ac:dyDescent="0.55000000000000004">
      <c r="C40" s="114"/>
      <c r="D40" s="114"/>
    </row>
    <row r="41" spans="3:4" x14ac:dyDescent="0.55000000000000004">
      <c r="C41" s="114"/>
      <c r="D41" s="114"/>
    </row>
    <row r="42" spans="3:4" x14ac:dyDescent="0.55000000000000004">
      <c r="C42" s="114"/>
      <c r="D42" s="114"/>
    </row>
    <row r="43" spans="3:4" x14ac:dyDescent="0.55000000000000004">
      <c r="C43" s="114"/>
      <c r="D43" s="114"/>
    </row>
    <row r="44" spans="3:4" x14ac:dyDescent="0.55000000000000004">
      <c r="C44" s="114"/>
      <c r="D44" s="114"/>
    </row>
    <row r="45" spans="3:4" x14ac:dyDescent="0.55000000000000004">
      <c r="C45" s="114"/>
      <c r="D45" s="114"/>
    </row>
    <row r="46" spans="3:4" x14ac:dyDescent="0.55000000000000004">
      <c r="C46" s="114"/>
      <c r="D46" s="114"/>
    </row>
    <row r="47" spans="3:4" x14ac:dyDescent="0.55000000000000004">
      <c r="C47" s="114"/>
      <c r="D47" s="114"/>
    </row>
    <row r="48" spans="3:4" x14ac:dyDescent="0.55000000000000004">
      <c r="C48" s="114"/>
      <c r="D48" s="114"/>
    </row>
    <row r="49" spans="3:4" x14ac:dyDescent="0.55000000000000004">
      <c r="C49" s="114"/>
      <c r="D49" s="114"/>
    </row>
    <row r="50" spans="3:4" x14ac:dyDescent="0.55000000000000004">
      <c r="C50" s="114"/>
      <c r="D50" s="114"/>
    </row>
    <row r="51" spans="3:4" x14ac:dyDescent="0.55000000000000004">
      <c r="C51" s="114"/>
      <c r="D51" s="114"/>
    </row>
    <row r="52" spans="3:4" x14ac:dyDescent="0.55000000000000004">
      <c r="C52" s="114"/>
      <c r="D52" s="114"/>
    </row>
    <row r="53" spans="3:4" x14ac:dyDescent="0.55000000000000004">
      <c r="C53" s="114"/>
      <c r="D53" s="114"/>
    </row>
    <row r="54" spans="3:4" x14ac:dyDescent="0.55000000000000004">
      <c r="C54" s="114"/>
      <c r="D54" s="114"/>
    </row>
    <row r="55" spans="3:4" x14ac:dyDescent="0.55000000000000004">
      <c r="C55" s="114"/>
      <c r="D55" s="114"/>
    </row>
    <row r="56" spans="3:4" x14ac:dyDescent="0.55000000000000004">
      <c r="C56" s="114"/>
      <c r="D56" s="114"/>
    </row>
    <row r="57" spans="3:4" x14ac:dyDescent="0.55000000000000004">
      <c r="C57" s="114"/>
      <c r="D57" s="114"/>
    </row>
    <row r="58" spans="3:4" x14ac:dyDescent="0.55000000000000004">
      <c r="C58" s="114"/>
      <c r="D58" s="114"/>
    </row>
    <row r="59" spans="3:4" x14ac:dyDescent="0.55000000000000004">
      <c r="C59" s="114"/>
      <c r="D59" s="114"/>
    </row>
    <row r="60" spans="3:4" x14ac:dyDescent="0.55000000000000004">
      <c r="C60" s="114"/>
      <c r="D60" s="114"/>
    </row>
    <row r="61" spans="3:4" x14ac:dyDescent="0.55000000000000004">
      <c r="C61" s="114"/>
      <c r="D61" s="114"/>
    </row>
    <row r="62" spans="3:4" x14ac:dyDescent="0.55000000000000004">
      <c r="C62" s="114"/>
      <c r="D62" s="114"/>
    </row>
    <row r="63" spans="3:4" x14ac:dyDescent="0.55000000000000004">
      <c r="C63" s="114"/>
      <c r="D63" s="114"/>
    </row>
    <row r="64" spans="3:4" x14ac:dyDescent="0.55000000000000004">
      <c r="C64" s="114"/>
      <c r="D64" s="114"/>
    </row>
    <row r="65" spans="3:4" x14ac:dyDescent="0.55000000000000004">
      <c r="C65" s="114"/>
      <c r="D65" s="114"/>
    </row>
    <row r="66" spans="3:4" x14ac:dyDescent="0.55000000000000004">
      <c r="C66" s="114"/>
      <c r="D66" s="114"/>
    </row>
    <row r="67" spans="3:4" x14ac:dyDescent="0.55000000000000004">
      <c r="C67" s="114"/>
      <c r="D67" s="114"/>
    </row>
    <row r="68" spans="3:4" x14ac:dyDescent="0.55000000000000004">
      <c r="C68" s="114"/>
      <c r="D68" s="114"/>
    </row>
    <row r="69" spans="3:4" x14ac:dyDescent="0.55000000000000004">
      <c r="C69" s="114"/>
      <c r="D69" s="114"/>
    </row>
    <row r="70" spans="3:4" x14ac:dyDescent="0.55000000000000004">
      <c r="C70" s="114"/>
      <c r="D70" s="114"/>
    </row>
    <row r="71" spans="3:4" x14ac:dyDescent="0.55000000000000004">
      <c r="C71" s="114"/>
      <c r="D71" s="114"/>
    </row>
    <row r="72" spans="3:4" x14ac:dyDescent="0.55000000000000004">
      <c r="C72" s="114"/>
      <c r="D72" s="114"/>
    </row>
    <row r="73" spans="3:4" x14ac:dyDescent="0.55000000000000004">
      <c r="C73" s="114"/>
      <c r="D73" s="114"/>
    </row>
    <row r="74" spans="3:4" x14ac:dyDescent="0.55000000000000004">
      <c r="C74" s="114"/>
      <c r="D74" s="114"/>
    </row>
    <row r="75" spans="3:4" x14ac:dyDescent="0.55000000000000004">
      <c r="C75" s="114"/>
      <c r="D75" s="114"/>
    </row>
    <row r="76" spans="3:4" x14ac:dyDescent="0.55000000000000004">
      <c r="C76" s="114"/>
      <c r="D76" s="114"/>
    </row>
    <row r="77" spans="3:4" x14ac:dyDescent="0.55000000000000004">
      <c r="C77" s="114"/>
      <c r="D77" s="114"/>
    </row>
    <row r="78" spans="3:4" x14ac:dyDescent="0.55000000000000004">
      <c r="C78" s="114"/>
      <c r="D78" s="114"/>
    </row>
    <row r="79" spans="3:4" x14ac:dyDescent="0.55000000000000004">
      <c r="C79" s="114"/>
      <c r="D79" s="114"/>
    </row>
    <row r="80" spans="3:4" x14ac:dyDescent="0.55000000000000004">
      <c r="C80" s="114"/>
      <c r="D80" s="114"/>
    </row>
    <row r="81" spans="3:4" x14ac:dyDescent="0.55000000000000004">
      <c r="C81" s="114"/>
      <c r="D81" s="114"/>
    </row>
    <row r="82" spans="3:4" x14ac:dyDescent="0.55000000000000004">
      <c r="C82" s="114"/>
      <c r="D82" s="114"/>
    </row>
    <row r="83" spans="3:4" x14ac:dyDescent="0.55000000000000004">
      <c r="C83" s="114"/>
      <c r="D83" s="114"/>
    </row>
    <row r="84" spans="3:4" x14ac:dyDescent="0.55000000000000004">
      <c r="C84" s="114"/>
      <c r="D84" s="114"/>
    </row>
    <row r="85" spans="3:4" x14ac:dyDescent="0.55000000000000004">
      <c r="C85" s="114"/>
      <c r="D85" s="114"/>
    </row>
    <row r="86" spans="3:4" x14ac:dyDescent="0.55000000000000004">
      <c r="C86" s="114"/>
      <c r="D86" s="114"/>
    </row>
    <row r="87" spans="3:4" x14ac:dyDescent="0.55000000000000004">
      <c r="C87" s="114"/>
      <c r="D87" s="114"/>
    </row>
    <row r="88" spans="3:4" x14ac:dyDescent="0.55000000000000004">
      <c r="C88" s="114"/>
      <c r="D88" s="114"/>
    </row>
    <row r="89" spans="3:4" x14ac:dyDescent="0.55000000000000004">
      <c r="C89" s="114"/>
      <c r="D89" s="114"/>
    </row>
    <row r="90" spans="3:4" x14ac:dyDescent="0.55000000000000004">
      <c r="C90" s="114"/>
      <c r="D90" s="114"/>
    </row>
    <row r="91" spans="3:4" x14ac:dyDescent="0.55000000000000004">
      <c r="C91" s="114"/>
      <c r="D91" s="114"/>
    </row>
    <row r="92" spans="3:4" x14ac:dyDescent="0.55000000000000004">
      <c r="C92" s="114"/>
      <c r="D92" s="114"/>
    </row>
    <row r="93" spans="3:4" x14ac:dyDescent="0.55000000000000004">
      <c r="C93" s="114"/>
      <c r="D93" s="114"/>
    </row>
    <row r="94" spans="3:4" x14ac:dyDescent="0.55000000000000004">
      <c r="C94" s="114"/>
      <c r="D94" s="114"/>
    </row>
    <row r="95" spans="3:4" x14ac:dyDescent="0.55000000000000004">
      <c r="C95" s="114"/>
      <c r="D95" s="114"/>
    </row>
    <row r="96" spans="3:4" x14ac:dyDescent="0.55000000000000004">
      <c r="C96" s="114"/>
      <c r="D96" s="114"/>
    </row>
    <row r="97" spans="3:4" x14ac:dyDescent="0.55000000000000004">
      <c r="C97" s="114"/>
      <c r="D97" s="114"/>
    </row>
    <row r="98" spans="3:4" x14ac:dyDescent="0.55000000000000004">
      <c r="C98" s="114"/>
      <c r="D98" s="114"/>
    </row>
    <row r="99" spans="3:4" x14ac:dyDescent="0.55000000000000004">
      <c r="C99" s="114"/>
      <c r="D99" s="114"/>
    </row>
    <row r="100" spans="3:4" x14ac:dyDescent="0.55000000000000004">
      <c r="C100" s="114"/>
      <c r="D100" s="114"/>
    </row>
    <row r="101" spans="3:4" x14ac:dyDescent="0.55000000000000004">
      <c r="C101" s="114"/>
      <c r="D101" s="114"/>
    </row>
    <row r="102" spans="3:4" x14ac:dyDescent="0.55000000000000004">
      <c r="C102" s="114"/>
      <c r="D102" s="114"/>
    </row>
    <row r="103" spans="3:4" x14ac:dyDescent="0.55000000000000004">
      <c r="C103" s="114"/>
      <c r="D103" s="114"/>
    </row>
    <row r="104" spans="3:4" x14ac:dyDescent="0.55000000000000004">
      <c r="C104" s="114"/>
      <c r="D104" s="114"/>
    </row>
    <row r="105" spans="3:4" x14ac:dyDescent="0.55000000000000004">
      <c r="C105" s="114"/>
      <c r="D105" s="114"/>
    </row>
    <row r="106" spans="3:4" x14ac:dyDescent="0.55000000000000004">
      <c r="C106" s="114"/>
      <c r="D106" s="114"/>
    </row>
    <row r="107" spans="3:4" x14ac:dyDescent="0.55000000000000004">
      <c r="C107" s="114"/>
      <c r="D107" s="114"/>
    </row>
    <row r="108" spans="3:4" x14ac:dyDescent="0.55000000000000004">
      <c r="C108" s="114"/>
      <c r="D108" s="114"/>
    </row>
    <row r="109" spans="3:4" x14ac:dyDescent="0.55000000000000004">
      <c r="C109" s="114"/>
      <c r="D109" s="114"/>
    </row>
    <row r="110" spans="3:4" x14ac:dyDescent="0.55000000000000004">
      <c r="C110" s="114"/>
      <c r="D110" s="114"/>
    </row>
    <row r="111" spans="3:4" x14ac:dyDescent="0.55000000000000004">
      <c r="C111" s="114"/>
      <c r="D111" s="114"/>
    </row>
    <row r="112" spans="3:4" x14ac:dyDescent="0.55000000000000004">
      <c r="C112" s="114"/>
      <c r="D112" s="114"/>
    </row>
    <row r="113" spans="3:4" x14ac:dyDescent="0.55000000000000004">
      <c r="C113" s="114"/>
      <c r="D113" s="114"/>
    </row>
    <row r="114" spans="3:4" x14ac:dyDescent="0.55000000000000004">
      <c r="C114" s="114"/>
      <c r="D114" s="114"/>
    </row>
    <row r="115" spans="3:4" x14ac:dyDescent="0.55000000000000004">
      <c r="C115" s="114"/>
      <c r="D115" s="114"/>
    </row>
    <row r="116" spans="3:4" x14ac:dyDescent="0.55000000000000004">
      <c r="C116" s="114"/>
      <c r="D116" s="114"/>
    </row>
    <row r="117" spans="3:4" x14ac:dyDescent="0.55000000000000004">
      <c r="C117" s="114"/>
      <c r="D117" s="114"/>
    </row>
    <row r="118" spans="3:4" x14ac:dyDescent="0.55000000000000004">
      <c r="C118" s="114"/>
      <c r="D118" s="114"/>
    </row>
    <row r="119" spans="3:4" x14ac:dyDescent="0.55000000000000004">
      <c r="C119" s="114"/>
      <c r="D119" s="114"/>
    </row>
    <row r="120" spans="3:4" x14ac:dyDescent="0.55000000000000004">
      <c r="C120" s="114"/>
      <c r="D120" s="114"/>
    </row>
    <row r="121" spans="3:4" x14ac:dyDescent="0.55000000000000004">
      <c r="C121" s="114"/>
      <c r="D121" s="114"/>
    </row>
    <row r="122" spans="3:4" x14ac:dyDescent="0.55000000000000004">
      <c r="C122" s="114"/>
      <c r="D122" s="114"/>
    </row>
    <row r="123" spans="3:4" x14ac:dyDescent="0.55000000000000004">
      <c r="C123" s="114"/>
      <c r="D123" s="114"/>
    </row>
    <row r="124" spans="3:4" x14ac:dyDescent="0.55000000000000004">
      <c r="C124" s="114"/>
      <c r="D124" s="114"/>
    </row>
    <row r="125" spans="3:4" x14ac:dyDescent="0.55000000000000004">
      <c r="C125" s="114"/>
      <c r="D125" s="114"/>
    </row>
    <row r="126" spans="3:4" x14ac:dyDescent="0.55000000000000004">
      <c r="C126" s="114"/>
      <c r="D126" s="114"/>
    </row>
    <row r="127" spans="3:4" x14ac:dyDescent="0.55000000000000004">
      <c r="C127" s="114"/>
      <c r="D127" s="114"/>
    </row>
    <row r="128" spans="3:4" x14ac:dyDescent="0.55000000000000004">
      <c r="C128" s="114"/>
      <c r="D128" s="114"/>
    </row>
    <row r="129" spans="3:4" x14ac:dyDescent="0.55000000000000004">
      <c r="C129" s="114"/>
      <c r="D129" s="114"/>
    </row>
    <row r="130" spans="3:4" x14ac:dyDescent="0.55000000000000004">
      <c r="C130" s="114"/>
      <c r="D130" s="114"/>
    </row>
    <row r="131" spans="3:4" x14ac:dyDescent="0.55000000000000004">
      <c r="C131" s="114"/>
      <c r="D131" s="114"/>
    </row>
    <row r="132" spans="3:4" x14ac:dyDescent="0.55000000000000004">
      <c r="C132" s="114"/>
      <c r="D132" s="114"/>
    </row>
    <row r="133" spans="3:4" x14ac:dyDescent="0.55000000000000004">
      <c r="C133" s="114"/>
      <c r="D133" s="114"/>
    </row>
    <row r="134" spans="3:4" x14ac:dyDescent="0.55000000000000004">
      <c r="C134" s="114"/>
      <c r="D134" s="114"/>
    </row>
    <row r="135" spans="3:4" x14ac:dyDescent="0.55000000000000004">
      <c r="C135" s="114"/>
      <c r="D135" s="114"/>
    </row>
    <row r="136" spans="3:4" x14ac:dyDescent="0.55000000000000004">
      <c r="C136" s="114"/>
      <c r="D136" s="114"/>
    </row>
    <row r="137" spans="3:4" x14ac:dyDescent="0.55000000000000004">
      <c r="C137" s="114"/>
      <c r="D137" s="114"/>
    </row>
    <row r="138" spans="3:4" x14ac:dyDescent="0.55000000000000004">
      <c r="C138" s="114"/>
      <c r="D138" s="114"/>
    </row>
    <row r="139" spans="3:4" x14ac:dyDescent="0.55000000000000004">
      <c r="C139" s="114"/>
      <c r="D139" s="114"/>
    </row>
    <row r="140" spans="3:4" x14ac:dyDescent="0.55000000000000004">
      <c r="C140" s="114"/>
      <c r="D140" s="114"/>
    </row>
    <row r="141" spans="3:4" x14ac:dyDescent="0.55000000000000004">
      <c r="C141" s="114"/>
      <c r="D141" s="114"/>
    </row>
    <row r="142" spans="3:4" x14ac:dyDescent="0.55000000000000004">
      <c r="C142" s="114"/>
      <c r="D142" s="114"/>
    </row>
    <row r="143" spans="3:4" x14ac:dyDescent="0.55000000000000004">
      <c r="C143" s="114"/>
      <c r="D143" s="114"/>
    </row>
    <row r="144" spans="3:4" x14ac:dyDescent="0.55000000000000004">
      <c r="C144" s="114"/>
      <c r="D144" s="114"/>
    </row>
    <row r="145" spans="3:4" x14ac:dyDescent="0.55000000000000004">
      <c r="C145" s="114"/>
      <c r="D145" s="114"/>
    </row>
    <row r="146" spans="3:4" x14ac:dyDescent="0.55000000000000004">
      <c r="C146" s="114"/>
      <c r="D146" s="114"/>
    </row>
    <row r="147" spans="3:4" x14ac:dyDescent="0.55000000000000004">
      <c r="C147" s="114"/>
      <c r="D147" s="114"/>
    </row>
    <row r="148" spans="3:4" x14ac:dyDescent="0.55000000000000004">
      <c r="C148" s="114"/>
      <c r="D148" s="114"/>
    </row>
    <row r="149" spans="3:4" x14ac:dyDescent="0.55000000000000004">
      <c r="C149" s="114"/>
      <c r="D149" s="114"/>
    </row>
    <row r="150" spans="3:4" x14ac:dyDescent="0.55000000000000004">
      <c r="C150" s="114"/>
      <c r="D150" s="114"/>
    </row>
    <row r="151" spans="3:4" x14ac:dyDescent="0.55000000000000004">
      <c r="C151" s="114"/>
      <c r="D151" s="114"/>
    </row>
    <row r="152" spans="3:4" x14ac:dyDescent="0.55000000000000004">
      <c r="C152" s="114"/>
      <c r="D152" s="114"/>
    </row>
    <row r="153" spans="3:4" x14ac:dyDescent="0.55000000000000004">
      <c r="C153" s="114"/>
      <c r="D153" s="114"/>
    </row>
    <row r="154" spans="3:4" x14ac:dyDescent="0.55000000000000004">
      <c r="C154" s="114"/>
      <c r="D154" s="114"/>
    </row>
    <row r="155" spans="3:4" x14ac:dyDescent="0.55000000000000004">
      <c r="C155" s="114"/>
      <c r="D155" s="114"/>
    </row>
    <row r="156" spans="3:4" x14ac:dyDescent="0.55000000000000004">
      <c r="C156" s="114"/>
      <c r="D156" s="114"/>
    </row>
  </sheetData>
  <mergeCells count="1">
    <mergeCell ref="C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6"/>
  <dimension ref="A1:AA127"/>
  <sheetViews>
    <sheetView zoomScale="160" zoomScaleNormal="160" workbookViewId="0">
      <selection activeCell="C5" sqref="C5"/>
    </sheetView>
  </sheetViews>
  <sheetFormatPr defaultRowHeight="14.4" x14ac:dyDescent="0.55000000000000004"/>
  <cols>
    <col min="1" max="1" width="5.47265625" style="8" customWidth="1"/>
    <col min="2" max="2" width="15.89453125" style="8" customWidth="1"/>
    <col min="3" max="3" width="20.47265625" bestFit="1" customWidth="1"/>
    <col min="4" max="4" width="16" bestFit="1" customWidth="1"/>
    <col min="5" max="27" width="9.1015625" style="8"/>
  </cols>
  <sheetData>
    <row r="1" spans="2:4" s="8" customFormat="1" x14ac:dyDescent="0.55000000000000004"/>
    <row r="2" spans="2:4" x14ac:dyDescent="0.55000000000000004">
      <c r="B2" s="11" t="s">
        <v>108</v>
      </c>
      <c r="C2" s="22" t="s">
        <v>91</v>
      </c>
      <c r="D2" s="43">
        <f>+'Fasi 1-5'!E26</f>
        <v>0</v>
      </c>
    </row>
    <row r="3" spans="2:4" x14ac:dyDescent="0.55000000000000004">
      <c r="C3" s="22" t="s">
        <v>49</v>
      </c>
      <c r="D3" s="44">
        <f>+'Fasi 1-5'!D42</f>
        <v>0</v>
      </c>
    </row>
    <row r="4" spans="2:4" x14ac:dyDescent="0.55000000000000004">
      <c r="C4" s="8" t="s">
        <v>154</v>
      </c>
      <c r="D4" s="38">
        <f>+'Fasi 1-5'!D49</f>
        <v>0</v>
      </c>
    </row>
    <row r="5" spans="2:4" x14ac:dyDescent="0.55000000000000004">
      <c r="C5" s="8" t="s">
        <v>93</v>
      </c>
      <c r="D5" s="38">
        <f>+'Fase 7-7c'!D22+'Fase 7-7c'!D25</f>
        <v>0</v>
      </c>
    </row>
    <row r="6" spans="2:4" x14ac:dyDescent="0.55000000000000004">
      <c r="C6" s="8" t="s">
        <v>92</v>
      </c>
      <c r="D6" s="38">
        <f>+'Fase 8'!G3</f>
        <v>0</v>
      </c>
    </row>
    <row r="7" spans="2:4" s="8" customFormat="1" x14ac:dyDescent="0.55000000000000004"/>
    <row r="8" spans="2:4" s="8" customFormat="1" x14ac:dyDescent="0.55000000000000004"/>
    <row r="9" spans="2:4" s="8" customFormat="1" x14ac:dyDescent="0.55000000000000004"/>
    <row r="10" spans="2:4" s="8" customFormat="1" x14ac:dyDescent="0.55000000000000004"/>
    <row r="11" spans="2:4" s="8" customFormat="1" x14ac:dyDescent="0.55000000000000004"/>
    <row r="12" spans="2:4" s="8" customFormat="1" x14ac:dyDescent="0.55000000000000004"/>
    <row r="13" spans="2:4" s="8" customFormat="1" x14ac:dyDescent="0.55000000000000004"/>
    <row r="14" spans="2:4" s="8" customFormat="1" x14ac:dyDescent="0.55000000000000004"/>
    <row r="15" spans="2:4" s="8" customFormat="1" x14ac:dyDescent="0.55000000000000004"/>
    <row r="16" spans="2:4" s="8" customFormat="1" x14ac:dyDescent="0.55000000000000004"/>
    <row r="17" s="8" customFormat="1" x14ac:dyDescent="0.55000000000000004"/>
    <row r="18" s="8" customFormat="1" x14ac:dyDescent="0.55000000000000004"/>
    <row r="19" s="8" customFormat="1" x14ac:dyDescent="0.55000000000000004"/>
    <row r="20" s="8" customFormat="1" x14ac:dyDescent="0.55000000000000004"/>
    <row r="21" s="8" customFormat="1" x14ac:dyDescent="0.55000000000000004"/>
    <row r="22" s="8" customFormat="1" x14ac:dyDescent="0.55000000000000004"/>
    <row r="23" s="8" customFormat="1" x14ac:dyDescent="0.55000000000000004"/>
    <row r="24" s="8" customFormat="1" x14ac:dyDescent="0.55000000000000004"/>
    <row r="25" s="8" customFormat="1" x14ac:dyDescent="0.55000000000000004"/>
    <row r="26" s="8" customFormat="1" x14ac:dyDescent="0.55000000000000004"/>
    <row r="27" s="8" customFormat="1" x14ac:dyDescent="0.55000000000000004"/>
    <row r="28" s="8" customFormat="1" x14ac:dyDescent="0.55000000000000004"/>
    <row r="29" s="8" customFormat="1" x14ac:dyDescent="0.55000000000000004"/>
    <row r="30" s="8" customFormat="1" x14ac:dyDescent="0.55000000000000004"/>
    <row r="31" s="8" customFormat="1" x14ac:dyDescent="0.55000000000000004"/>
    <row r="32" s="8" customFormat="1" x14ac:dyDescent="0.55000000000000004"/>
    <row r="33" s="8" customFormat="1" x14ac:dyDescent="0.55000000000000004"/>
    <row r="34" s="8" customFormat="1" x14ac:dyDescent="0.55000000000000004"/>
    <row r="35" s="8" customFormat="1" x14ac:dyDescent="0.55000000000000004"/>
    <row r="36" s="8" customFormat="1" x14ac:dyDescent="0.55000000000000004"/>
    <row r="37" s="8" customFormat="1" x14ac:dyDescent="0.55000000000000004"/>
    <row r="38" s="8" customFormat="1" x14ac:dyDescent="0.55000000000000004"/>
    <row r="39" s="8" customFormat="1" x14ac:dyDescent="0.55000000000000004"/>
    <row r="40" s="8" customFormat="1" x14ac:dyDescent="0.55000000000000004"/>
    <row r="41" s="8" customFormat="1" x14ac:dyDescent="0.55000000000000004"/>
    <row r="42" s="8" customFormat="1" x14ac:dyDescent="0.55000000000000004"/>
    <row r="43" s="8" customFormat="1" x14ac:dyDescent="0.55000000000000004"/>
    <row r="44" s="8" customFormat="1" x14ac:dyDescent="0.55000000000000004"/>
    <row r="45" s="8" customFormat="1" x14ac:dyDescent="0.55000000000000004"/>
    <row r="46" s="8" customFormat="1" x14ac:dyDescent="0.55000000000000004"/>
    <row r="47" s="8" customFormat="1" x14ac:dyDescent="0.55000000000000004"/>
    <row r="48" s="8" customFormat="1" x14ac:dyDescent="0.55000000000000004"/>
    <row r="49" s="8" customFormat="1" x14ac:dyDescent="0.55000000000000004"/>
    <row r="50" s="8" customFormat="1" x14ac:dyDescent="0.55000000000000004"/>
    <row r="51" s="8" customFormat="1" x14ac:dyDescent="0.55000000000000004"/>
    <row r="52" s="8" customFormat="1" x14ac:dyDescent="0.55000000000000004"/>
    <row r="53" s="8" customFormat="1" x14ac:dyDescent="0.55000000000000004"/>
    <row r="54" s="8" customFormat="1" x14ac:dyDescent="0.55000000000000004"/>
    <row r="55" s="8" customFormat="1" x14ac:dyDescent="0.55000000000000004"/>
    <row r="56" s="8" customFormat="1" x14ac:dyDescent="0.55000000000000004"/>
    <row r="57" s="8" customFormat="1" x14ac:dyDescent="0.55000000000000004"/>
    <row r="58" s="8" customFormat="1" x14ac:dyDescent="0.55000000000000004"/>
    <row r="59" s="8" customFormat="1" x14ac:dyDescent="0.55000000000000004"/>
    <row r="60" s="8" customFormat="1" x14ac:dyDescent="0.55000000000000004"/>
    <row r="61" s="8" customFormat="1" x14ac:dyDescent="0.55000000000000004"/>
    <row r="62" s="8" customFormat="1" x14ac:dyDescent="0.55000000000000004"/>
    <row r="63" s="8" customFormat="1" x14ac:dyDescent="0.55000000000000004"/>
    <row r="64" s="8" customFormat="1" x14ac:dyDescent="0.55000000000000004"/>
    <row r="65" s="8" customFormat="1" x14ac:dyDescent="0.55000000000000004"/>
    <row r="66" s="8" customFormat="1" x14ac:dyDescent="0.55000000000000004"/>
    <row r="67" s="8" customFormat="1" x14ac:dyDescent="0.55000000000000004"/>
    <row r="68" s="8" customFormat="1" x14ac:dyDescent="0.55000000000000004"/>
    <row r="69" s="8" customFormat="1" x14ac:dyDescent="0.55000000000000004"/>
    <row r="70" s="8" customFormat="1" x14ac:dyDescent="0.55000000000000004"/>
    <row r="71" s="8" customFormat="1" x14ac:dyDescent="0.55000000000000004"/>
    <row r="72" s="8" customFormat="1" x14ac:dyDescent="0.55000000000000004"/>
    <row r="73" s="8" customFormat="1" x14ac:dyDescent="0.55000000000000004"/>
    <row r="74" s="8" customFormat="1" x14ac:dyDescent="0.55000000000000004"/>
    <row r="75" s="8" customFormat="1" x14ac:dyDescent="0.55000000000000004"/>
    <row r="76" s="8" customFormat="1" x14ac:dyDescent="0.55000000000000004"/>
    <row r="77" s="8" customFormat="1" x14ac:dyDescent="0.55000000000000004"/>
    <row r="78" s="8" customFormat="1" x14ac:dyDescent="0.55000000000000004"/>
    <row r="79" s="8" customFormat="1" x14ac:dyDescent="0.55000000000000004"/>
    <row r="80" s="8" customFormat="1" x14ac:dyDescent="0.55000000000000004"/>
    <row r="81" s="8" customFormat="1" x14ac:dyDescent="0.55000000000000004"/>
    <row r="82" s="8" customFormat="1" x14ac:dyDescent="0.55000000000000004"/>
    <row r="83" s="8" customFormat="1" x14ac:dyDescent="0.55000000000000004"/>
    <row r="84" s="8" customFormat="1" x14ac:dyDescent="0.55000000000000004"/>
    <row r="85" s="8" customFormat="1" x14ac:dyDescent="0.55000000000000004"/>
    <row r="86" s="8" customFormat="1" x14ac:dyDescent="0.55000000000000004"/>
    <row r="87" s="8" customFormat="1" x14ac:dyDescent="0.55000000000000004"/>
    <row r="88" s="8" customFormat="1" x14ac:dyDescent="0.55000000000000004"/>
    <row r="89" s="8" customFormat="1" x14ac:dyDescent="0.55000000000000004"/>
    <row r="90" s="8" customFormat="1" x14ac:dyDescent="0.55000000000000004"/>
    <row r="91" s="8" customFormat="1" x14ac:dyDescent="0.55000000000000004"/>
    <row r="92" s="8" customFormat="1" x14ac:dyDescent="0.55000000000000004"/>
    <row r="93" s="8" customFormat="1" x14ac:dyDescent="0.55000000000000004"/>
    <row r="94" s="8" customFormat="1" x14ac:dyDescent="0.55000000000000004"/>
    <row r="95" s="8" customFormat="1" x14ac:dyDescent="0.55000000000000004"/>
    <row r="96" s="8" customFormat="1" x14ac:dyDescent="0.55000000000000004"/>
    <row r="97" s="8" customFormat="1" x14ac:dyDescent="0.55000000000000004"/>
    <row r="98" s="8" customFormat="1" x14ac:dyDescent="0.55000000000000004"/>
    <row r="99" s="8" customFormat="1" x14ac:dyDescent="0.55000000000000004"/>
    <row r="100" s="8" customFormat="1" x14ac:dyDescent="0.55000000000000004"/>
    <row r="101" s="8" customFormat="1" x14ac:dyDescent="0.55000000000000004"/>
    <row r="102" s="8" customFormat="1" x14ac:dyDescent="0.55000000000000004"/>
    <row r="103" s="8" customFormat="1" x14ac:dyDescent="0.55000000000000004"/>
    <row r="104" s="8" customFormat="1" x14ac:dyDescent="0.55000000000000004"/>
    <row r="105" s="8" customFormat="1" x14ac:dyDescent="0.55000000000000004"/>
    <row r="106" s="8" customFormat="1" x14ac:dyDescent="0.55000000000000004"/>
    <row r="107" s="8" customFormat="1" x14ac:dyDescent="0.55000000000000004"/>
    <row r="108" s="8" customFormat="1" x14ac:dyDescent="0.55000000000000004"/>
    <row r="109" s="8" customFormat="1" x14ac:dyDescent="0.55000000000000004"/>
    <row r="110" s="8" customFormat="1" x14ac:dyDescent="0.55000000000000004"/>
    <row r="111" s="8" customFormat="1" x14ac:dyDescent="0.55000000000000004"/>
    <row r="112" s="8" customFormat="1" x14ac:dyDescent="0.55000000000000004"/>
    <row r="113" s="8" customFormat="1" x14ac:dyDescent="0.55000000000000004"/>
    <row r="114" s="8" customFormat="1" x14ac:dyDescent="0.55000000000000004"/>
    <row r="115" s="8" customFormat="1" x14ac:dyDescent="0.55000000000000004"/>
    <row r="116" s="8" customFormat="1" x14ac:dyDescent="0.55000000000000004"/>
    <row r="117" s="8" customFormat="1" x14ac:dyDescent="0.55000000000000004"/>
    <row r="118" s="8" customFormat="1" x14ac:dyDescent="0.55000000000000004"/>
    <row r="119" s="8" customFormat="1" x14ac:dyDescent="0.55000000000000004"/>
    <row r="120" s="8" customFormat="1" x14ac:dyDescent="0.55000000000000004"/>
    <row r="121" s="8" customFormat="1" x14ac:dyDescent="0.55000000000000004"/>
    <row r="122" s="8" customFormat="1" x14ac:dyDescent="0.55000000000000004"/>
    <row r="123" s="8" customFormat="1" x14ac:dyDescent="0.55000000000000004"/>
    <row r="124" s="8" customFormat="1" x14ac:dyDescent="0.55000000000000004"/>
    <row r="125" s="8" customFormat="1" x14ac:dyDescent="0.55000000000000004"/>
    <row r="126" s="8" customFormat="1" x14ac:dyDescent="0.55000000000000004"/>
    <row r="127" s="8" customFormat="1" x14ac:dyDescent="0.55000000000000004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Fasi 1-5</vt:lpstr>
      <vt:lpstr>IVA</vt:lpstr>
      <vt:lpstr>Fase 6</vt:lpstr>
      <vt:lpstr>Fase 7-7c</vt:lpstr>
      <vt:lpstr>Fase 7b</vt:lpstr>
      <vt:lpstr>Fase 8</vt:lpstr>
      <vt:lpstr>Fase 9</vt:lpstr>
      <vt:lpstr>Fase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Ivan Fogliata</cp:lastModifiedBy>
  <dcterms:created xsi:type="dcterms:W3CDTF">2011-05-11T09:25:47Z</dcterms:created>
  <dcterms:modified xsi:type="dcterms:W3CDTF">2018-06-05T11:53:50Z</dcterms:modified>
</cp:coreProperties>
</file>